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0"/>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Доходи'!$A$1:$G$75</definedName>
    <definedName name="_xlnm.Print_Area" localSheetId="1">'2 Видатки'!$A$1:$H$168</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7"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<sst xmlns="http://schemas.openxmlformats.org/spreadsheetml/2006/main" count="320" uniqueCount="275">
  <si>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</si>
  <si>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</si>
  <si>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</si>
  <si>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</si>
  <si>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</si>
  <si>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</si>
  <si>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</si>
  <si>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</si>
  <si>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</si>
  <si>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</si>
  <si>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</si>
  <si>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</si>
  <si>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</si>
  <si>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</si>
  <si>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</si>
  <si>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</si>
  <si>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</si>
  <si>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</si>
  <si>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</si>
  <si>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</si>
  <si>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</si>
  <si>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</si>
  <si>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</si>
  <si>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</si>
  <si>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</si>
  <si>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</si>
  <si>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</si>
  <si>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</si>
  <si>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</si>
  <si>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</si>
  <si>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</si>
  <si>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</si>
  <si>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</si>
  <si>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</si>
  <si>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</si>
  <si>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</si>
  <si>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</si>
  <si>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</si>
  <si>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</si>
  <si>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</si>
  <si>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</si>
  <si>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090206</t>
  </si>
  <si>
    <t xml:space="preserve">Інші 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</si>
  <si>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</si>
  <si>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</si>
  <si>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</si>
  <si>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</si>
  <si>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</si>
  <si>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</si>
  <si>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</si>
  <si>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</si>
  <si>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</si>
  <si>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</si>
  <si>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</si>
  <si>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</si>
  <si>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</si>
  <si>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</si>
  <si>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</si>
  <si>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</si>
  <si>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</si>
  <si>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</si>
  <si>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</si>
  <si>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</si>
  <si>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</si>
  <si>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</si>
  <si>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</si>
  <si>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</si>
  <si>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</si>
  <si>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</si>
  <si>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</si>
  <si>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</si>
  <si>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</si>
  <si>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</si>
  <si>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</si>
  <si>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</si>
  <si>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</si>
  <si>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</si>
  <si>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</si>
  <si>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</si>
  <si>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</si>
  <si>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</si>
  <si>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</si>
  <si>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</si>
  <si>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</si>
  <si>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</si>
  <si>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</si>
  <si>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</si>
  <si>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</si>
  <si>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</si>
  <si>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</si>
  <si>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</si>
  <si>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</si>
  <si>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</si>
  <si>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</si>
  <si>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</si>
  <si>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</si>
  <si>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</si>
  <si>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</si>
  <si>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</si>
  <si>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</si>
  <si>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</si>
  <si>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</si>
  <si>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</si>
  <si>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</si>
  <si>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</si>
  <si>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</si>
  <si>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</si>
  <si>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</si>
  <si>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</si>
  <si>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</si>
  <si>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</si>
  <si>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</si>
  <si>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</si>
  <si>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</si>
  <si>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</si>
  <si>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</si>
  <si>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</si>
  <si>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</si>
  <si>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</si>
  <si>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</si>
  <si>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</si>
  <si>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</si>
  <si>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</si>
  <si>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</si>
  <si>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</si>
  <si>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</si>
  <si>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</si>
  <si>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</si>
  <si>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</si>
  <si>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</si>
  <si>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</si>
  <si>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</si>
  <si>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бюджетних позичок суб'ектам підприємницької діяльності</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</si>
  <si>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</si>
  <si>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</si>
  <si>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</si>
  <si>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</si>
  <si>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</si>
  <si>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</si>
  <si>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</si>
  <si>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</si>
  <si>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</si>
  <si>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</si>
  <si>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</si>
  <si>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</si>
  <si>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</si>
  <si>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</si>
  <si>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</si>
  <si>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</si>
  <si>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150122</t>
  </si>
  <si>
    <t>Інвестеційні проекти</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</si>
  <si>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</si>
  <si>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</si>
  <si>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</si>
  <si>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</si>
  <si>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</si>
  <si>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</si>
  <si>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</si>
  <si>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</si>
  <si>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</si>
  <si>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</si>
  <si>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</si>
  <si>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</si>
  <si>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</si>
  <si>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</si>
  <si>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</si>
  <si>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</si>
  <si>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</si>
  <si>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</si>
  <si>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</si>
  <si>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</si>
  <si>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</si>
  <si>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</si>
  <si>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</si>
  <si>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</si>
  <si>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</si>
  <si>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</si>
  <si>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</si>
  <si>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</si>
  <si>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</si>
  <si>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081004</t>
  </si>
  <si>
    <t>Централізовані бухгалтерії</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</si>
  <si>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</si>
  <si>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</si>
  <si>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</si>
  <si>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250380</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</si>
  <si>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</si>
  <si>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</si>
  <si>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</si>
  <si>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Плата за розміщення тимчасово вільних коштів місцевих бюджетів</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</si>
  <si>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</si>
  <si>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</si>
  <si>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</si>
  <si>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</si>
  <si>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</si>
  <si>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</si>
  <si>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</si>
  <si>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</si>
  <si>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</si>
  <si>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</si>
  <si>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Інші додаткові дотації </t>
  </si>
  <si>
    <t>200200</t>
  </si>
  <si>
    <t>Охорона і раціональне використання земель</t>
  </si>
  <si>
    <t>Бюджетні призначення на  2012 рік</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</si>
  <si>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</si>
  <si>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</si>
  <si>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</si>
  <si>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</si>
  <si>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</si>
  <si>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</si>
  <si>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</si>
  <si>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</si>
  <si>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</si>
  <si>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</si>
  <si>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</si>
  <si>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</si>
  <si>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</si>
  <si>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</si>
  <si>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</si>
  <si>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</si>
  <si>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</si>
  <si>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</si>
  <si>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r>
      <t>Податок на прибуток підприємств</t>
    </r>
    <r>
      <rPr>
        <sz val="12"/>
        <color indexed="8"/>
        <rFont val="Times New Roman"/>
        <family val="1"/>
      </rPr>
      <t> </t>
    </r>
  </si>
  <si>
    <r>
      <t>Доходи від власності та підприємницької діяльності</t>
    </r>
    <r>
      <rPr>
        <sz val="12"/>
        <color indexed="8"/>
        <rFont val="Times New Roman"/>
        <family val="1"/>
      </rPr>
      <t> </t>
    </r>
  </si>
  <si>
    <r>
      <t>Інші надходження</t>
    </r>
    <r>
      <rPr>
        <sz val="12"/>
        <color indexed="8"/>
        <rFont val="Times New Roman"/>
        <family val="1"/>
      </rPr>
      <t> </t>
    </r>
  </si>
  <si>
    <r>
      <t>Надходження від продажу основного капіталу</t>
    </r>
    <r>
      <rPr>
        <sz val="12"/>
        <color indexed="8"/>
        <rFont val="Times New Roman"/>
        <family val="1"/>
      </rPr>
      <t> </t>
    </r>
  </si>
  <si>
    <r>
      <t>Від органів державного управління</t>
    </r>
    <r>
      <rPr>
        <sz val="12"/>
        <color indexed="8"/>
        <rFont val="Times New Roman"/>
        <family val="1"/>
      </rPr>
      <t> </t>
    </r>
  </si>
  <si>
    <r>
      <t>Кошти, що надходять з інших бюджетів</t>
    </r>
    <r>
      <rPr>
        <sz val="12"/>
        <color indexed="8"/>
        <rFont val="Times New Roman"/>
        <family val="1"/>
      </rPr>
      <t> </t>
    </r>
  </si>
  <si>
    <r>
      <t>Дотації</t>
    </r>
    <r>
      <rPr>
        <sz val="12"/>
        <color indexed="8"/>
        <rFont val="Times New Roman"/>
        <family val="1"/>
      </rPr>
      <t> </t>
    </r>
  </si>
  <si>
    <r>
      <t>Субвенції</t>
    </r>
    <r>
      <rPr>
        <sz val="12"/>
        <color indexed="8"/>
        <rFont val="Times New Roman"/>
        <family val="1"/>
      </rPr>
      <t> </t>
    </r>
  </si>
  <si>
    <r>
      <t>Інші джерела власних надходжень бюджетних установ</t>
    </r>
    <r>
      <rPr>
        <sz val="12"/>
        <color indexed="8"/>
        <rFont val="Times New Roman"/>
        <family val="1"/>
      </rPr>
      <t> </t>
    </r>
  </si>
  <si>
    <t>субвенції</t>
  </si>
  <si>
    <t>без субвенц</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</si>
  <si>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</si>
  <si>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покращення надання соціальних послуг найуразливіших верств населення</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</si>
  <si>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</si>
  <si>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070807</t>
  </si>
  <si>
    <t>інші освітні програми</t>
  </si>
  <si>
    <t>Утримання центрів соціальних служб для сім"ї, дітей та молоді</t>
  </si>
  <si>
    <t>170703</t>
  </si>
  <si>
    <t>Видатки на проведення робіт, пов"язаних із будівництвом,реконструкцією,ремонтом доріг</t>
  </si>
  <si>
    <t>Додаткова дотація з державного бюджету на вирівнювання фінансової забезпеченості</t>
  </si>
  <si>
    <t>Підтримка малого і середнього підприємництва </t>
  </si>
  <si>
    <t>Інші послуги, пов`язані з економічною діяльністю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</si>
  <si>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</si>
  <si>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100202</t>
  </si>
  <si>
    <t>Водопровідно-каналізаційне господарство </t>
  </si>
  <si>
    <t>Виконано за звітний період</t>
  </si>
  <si>
    <t xml:space="preserve">до рішення </t>
  </si>
  <si>
    <t xml:space="preserve">Додаток </t>
  </si>
  <si>
    <t>090411</t>
  </si>
  <si>
    <t>Кошти на забезпечення побутовим вугіллям окремих категорій населення </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</si>
  <si>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</si>
  <si>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</si>
  <si>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</si>
  <si>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</si>
  <si>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</si>
  <si>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</si>
  <si>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180000</t>
  </si>
  <si>
    <t>180404</t>
  </si>
  <si>
    <t>250319</t>
  </si>
  <si>
    <t>Додаткова дотація з державного бюджету місцевим бюджетам на оплату праці працівників бюджетних установ</t>
  </si>
  <si>
    <t>170000</t>
  </si>
  <si>
    <t>Транспорт, дорожнє господарство, зв`язок, телекомунікації та інформатика </t>
  </si>
  <si>
    <t xml:space="preserve">                                                  </t>
  </si>
  <si>
    <t xml:space="preserve">Начальник фінансового управління райдержадміністрації    </t>
  </si>
  <si>
    <t>Разом по спеціальному фонду</t>
  </si>
  <si>
    <t>Всього видатків по спеціальному фонду(з урахуванням трансфертів)</t>
  </si>
  <si>
    <t xml:space="preserve"> та спеціальному фонду за  2012 рік</t>
  </si>
  <si>
    <t>Субвенція на проведення видатків місцевих бюджетів, що враховуються при визначенні обсягу міжбюджетних трансфертів </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</si>
  <si>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</si>
  <si>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Надходження коштів від відшкодування втрат сільськогосподарського і лісогосподарського виробництва</t>
  </si>
  <si>
    <t>Л.І. Потапенко</t>
  </si>
  <si>
    <t>"Про звіт про виконання районного бюджету  за 2012 рік"</t>
  </si>
  <si>
    <t>22  березня  2013 року</t>
  </si>
</sst>
</file>

<file path=xl/styles.xml><?xml version="1.0" encoding="utf-8"?>
<styleSheet xmlns="http://schemas.openxmlformats.org/spreadsheetml/2006/main">
  <numFmts count="2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
  </numFmts>
  <fonts count="47">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b/>
      <i/>
      <sz val="14"/>
      <color indexed="8"/>
      <name val="Times New Roman"/>
      <family val="1"/>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i/>
      <sz val="16"/>
      <color indexed="8"/>
      <name val="Times New Roman"/>
      <family val="1"/>
    </font>
    <font>
      <i/>
      <sz val="14"/>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b/>
      <i/>
      <sz val="12"/>
      <color indexed="8"/>
      <name val="Times New Roman"/>
      <family val="1"/>
    </font>
    <font>
      <b/>
      <sz val="18"/>
      <color indexed="8"/>
      <name val="Times New Roman"/>
      <family val="1"/>
    </font>
    <font>
      <sz val="10"/>
      <color indexed="8"/>
      <name val="Times New Roman"/>
      <family val="1"/>
    </font>
    <font>
      <sz val="10"/>
      <name val="Helv"/>
      <family val="0"/>
    </font>
    <font>
      <i/>
      <sz val="12"/>
      <name val="Times New Roman"/>
      <family val="1"/>
    </font>
    <font>
      <b/>
      <i/>
      <sz val="12"/>
      <name val="Times New Roman"/>
      <family val="1"/>
    </font>
    <font>
      <b/>
      <sz val="16"/>
      <color indexed="8"/>
      <name val="Times New Roman"/>
      <family val="1"/>
    </font>
    <font>
      <sz val="16"/>
      <color indexed="8"/>
      <name val="Times New Roman"/>
      <family val="1"/>
    </font>
    <font>
      <sz val="11"/>
      <color indexed="8"/>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5">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15" borderId="7" applyNumberFormat="0" applyAlignment="0" applyProtection="0"/>
    <xf numFmtId="0" fontId="19" fillId="0" borderId="0" applyNumberFormat="0" applyFill="0" applyBorder="0" applyAlignment="0" applyProtection="0"/>
    <xf numFmtId="0" fontId="25" fillId="8" borderId="0" applyNumberFormat="0" applyBorder="0" applyAlignment="0" applyProtection="0"/>
    <xf numFmtId="0" fontId="0" fillId="0" borderId="0">
      <alignment/>
      <protection/>
    </xf>
    <xf numFmtId="0" fontId="9" fillId="0" borderId="0">
      <alignment/>
      <protection/>
    </xf>
    <xf numFmtId="0" fontId="7" fillId="0" borderId="0" applyNumberFormat="0" applyFill="0" applyBorder="0" applyAlignment="0" applyProtection="0"/>
    <xf numFmtId="0" fontId="24"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7" borderId="0" applyNumberFormat="0" applyBorder="0" applyAlignment="0" applyProtection="0"/>
  </cellStyleXfs>
  <cellXfs count="139">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49" fontId="4" fillId="0" borderId="10" xfId="0" applyNumberFormat="1" applyFont="1" applyFill="1" applyBorder="1" applyAlignment="1">
      <alignment horizontal="left" vertical="top"/>
    </xf>
    <xf numFmtId="0" fontId="4" fillId="0" borderId="10" xfId="0" applyFont="1" applyFill="1" applyBorder="1" applyAlignment="1">
      <alignment vertical="top" wrapText="1"/>
    </xf>
    <xf numFmtId="1" fontId="4" fillId="0" borderId="1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top"/>
    </xf>
    <xf numFmtId="49" fontId="3" fillId="0" borderId="11" xfId="0" applyNumberFormat="1" applyFont="1" applyFill="1" applyBorder="1" applyAlignment="1">
      <alignment horizontal="left" vertical="top"/>
    </xf>
    <xf numFmtId="0" fontId="3" fillId="0" borderId="11" xfId="0" applyFont="1" applyFill="1" applyBorder="1" applyAlignment="1">
      <alignment vertical="top" wrapText="1"/>
    </xf>
    <xf numFmtId="1" fontId="3" fillId="0" borderId="11" xfId="0" applyNumberFormat="1" applyFont="1" applyFill="1" applyBorder="1" applyAlignment="1">
      <alignment horizontal="center" vertical="top"/>
    </xf>
    <xf numFmtId="0" fontId="5" fillId="0" borderId="11" xfId="0" applyFont="1" applyFill="1" applyBorder="1" applyAlignment="1">
      <alignment vertical="top" wrapText="1"/>
    </xf>
    <xf numFmtId="49" fontId="3" fillId="0" borderId="12" xfId="0" applyNumberFormat="1" applyFont="1" applyFill="1" applyBorder="1" applyAlignment="1">
      <alignment horizontal="left" vertical="top"/>
    </xf>
    <xf numFmtId="1" fontId="3" fillId="0" borderId="12" xfId="0" applyNumberFormat="1" applyFont="1" applyFill="1" applyBorder="1" applyAlignment="1">
      <alignment horizontal="center" vertical="top"/>
    </xf>
    <xf numFmtId="0" fontId="2" fillId="0" borderId="13" xfId="0" applyFont="1" applyFill="1" applyBorder="1" applyAlignment="1">
      <alignment vertical="top"/>
    </xf>
    <xf numFmtId="49" fontId="3" fillId="0" borderId="10" xfId="0" applyNumberFormat="1" applyFont="1" applyFill="1" applyBorder="1" applyAlignment="1">
      <alignment horizontal="left" vertical="top"/>
    </xf>
    <xf numFmtId="1" fontId="3" fillId="0" borderId="10"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0" fontId="10" fillId="0" borderId="11" xfId="0" applyFont="1" applyFill="1" applyBorder="1" applyAlignment="1">
      <alignment vertical="top" wrapText="1"/>
    </xf>
    <xf numFmtId="0" fontId="4" fillId="0" borderId="11" xfId="0" applyFont="1" applyFill="1" applyBorder="1" applyAlignment="1">
      <alignment horizontal="left" vertical="top"/>
    </xf>
    <xf numFmtId="0" fontId="3" fillId="0" borderId="11" xfId="0" applyFont="1" applyFill="1" applyBorder="1" applyAlignment="1">
      <alignment horizontal="left" vertical="top"/>
    </xf>
    <xf numFmtId="1" fontId="4" fillId="0" borderId="11" xfId="0" applyNumberFormat="1" applyFont="1" applyFill="1" applyBorder="1" applyAlignment="1">
      <alignment horizontal="center" vertical="top"/>
    </xf>
    <xf numFmtId="49" fontId="4" fillId="0" borderId="12" xfId="0" applyNumberFormat="1" applyFont="1" applyFill="1" applyBorder="1" applyAlignment="1">
      <alignment horizontal="left" vertical="top"/>
    </xf>
    <xf numFmtId="0" fontId="4" fillId="0" borderId="12" xfId="0" applyFont="1" applyFill="1" applyBorder="1" applyAlignment="1">
      <alignment vertical="top" wrapText="1"/>
    </xf>
    <xf numFmtId="1" fontId="4" fillId="0" borderId="12" xfId="0" applyNumberFormat="1" applyFont="1" applyFill="1" applyBorder="1" applyAlignment="1">
      <alignment horizontal="center"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1" xfId="0" applyNumberFormat="1" applyFont="1" applyFill="1" applyBorder="1" applyAlignment="1">
      <alignment horizontal="center"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left" vertical="top"/>
    </xf>
    <xf numFmtId="0" fontId="3" fillId="0" borderId="12" xfId="0" applyFont="1" applyFill="1" applyBorder="1" applyAlignment="1">
      <alignment vertical="top" wrapText="1"/>
    </xf>
    <xf numFmtId="1" fontId="5" fillId="0" borderId="11" xfId="0" applyNumberFormat="1" applyFont="1" applyFill="1" applyBorder="1" applyAlignment="1">
      <alignment horizontal="center" vertical="top"/>
    </xf>
    <xf numFmtId="1" fontId="16"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10" fillId="0" borderId="0" xfId="0" applyFont="1" applyFill="1" applyBorder="1" applyAlignment="1">
      <alignment/>
    </xf>
    <xf numFmtId="0" fontId="10" fillId="0" borderId="0" xfId="0" applyFont="1" applyFill="1" applyAlignment="1">
      <alignment/>
    </xf>
    <xf numFmtId="0" fontId="1" fillId="0" borderId="0" xfId="0" applyFont="1" applyFill="1" applyBorder="1" applyAlignment="1">
      <alignment horizontal="right"/>
    </xf>
    <xf numFmtId="1" fontId="39" fillId="0" borderId="0" xfId="0" applyNumberFormat="1" applyFont="1" applyFill="1" applyAlignment="1">
      <alignment vertical="top"/>
    </xf>
    <xf numFmtId="0" fontId="1" fillId="0" borderId="0" xfId="0" applyFont="1" applyFill="1" applyBorder="1" applyAlignment="1">
      <alignment horizontal="left" vertical="top"/>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wrapText="1"/>
    </xf>
    <xf numFmtId="0" fontId="1" fillId="0" borderId="11"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11" xfId="0" applyFont="1" applyFill="1" applyBorder="1" applyAlignment="1">
      <alignment horizontal="center" vertical="top"/>
    </xf>
    <xf numFmtId="0" fontId="2" fillId="0" borderId="11" xfId="0" applyFont="1" applyFill="1" applyBorder="1" applyAlignment="1">
      <alignment horizontal="left" vertical="top"/>
    </xf>
    <xf numFmtId="0" fontId="14" fillId="0" borderId="0" xfId="0" applyFont="1" applyFill="1" applyBorder="1" applyAlignment="1">
      <alignment vertical="top"/>
    </xf>
    <xf numFmtId="0" fontId="13" fillId="0" borderId="0" xfId="0" applyFont="1" applyFill="1" applyBorder="1" applyAlignment="1">
      <alignment vertical="top"/>
    </xf>
    <xf numFmtId="0" fontId="12" fillId="0" borderId="11" xfId="0" applyFont="1" applyFill="1" applyBorder="1" applyAlignment="1">
      <alignment horizontal="left" vertical="top"/>
    </xf>
    <xf numFmtId="0" fontId="12" fillId="0" borderId="11" xfId="0" applyFont="1" applyFill="1" applyBorder="1" applyAlignment="1">
      <alignment vertical="top"/>
    </xf>
    <xf numFmtId="0" fontId="12" fillId="0" borderId="11" xfId="0" applyFont="1" applyFill="1" applyBorder="1" applyAlignment="1">
      <alignment vertical="top" wrapText="1"/>
    </xf>
    <xf numFmtId="3" fontId="11" fillId="0" borderId="11" xfId="0" applyNumberFormat="1" applyFont="1" applyFill="1" applyBorder="1" applyAlignment="1">
      <alignment horizontal="center" vertical="top"/>
    </xf>
    <xf numFmtId="0" fontId="11" fillId="0" borderId="11" xfId="0" applyFont="1" applyFill="1" applyBorder="1" applyAlignment="1">
      <alignment horizontal="left" vertical="top"/>
    </xf>
    <xf numFmtId="0" fontId="41" fillId="0" borderId="11" xfId="0" applyFont="1" applyFill="1" applyBorder="1" applyAlignment="1">
      <alignment vertical="top" wrapText="1"/>
    </xf>
    <xf numFmtId="0" fontId="11" fillId="0" borderId="11" xfId="0" applyFont="1" applyFill="1" applyBorder="1" applyAlignment="1">
      <alignment vertical="top" wrapText="1"/>
    </xf>
    <xf numFmtId="3" fontId="12" fillId="0" borderId="11" xfId="0" applyNumberFormat="1" applyFont="1" applyFill="1" applyBorder="1" applyAlignment="1">
      <alignment horizontal="center" vertical="top"/>
    </xf>
    <xf numFmtId="0" fontId="2" fillId="0" borderId="11" xfId="0" applyFont="1" applyFill="1" applyBorder="1" applyAlignment="1">
      <alignment horizontal="left" vertical="top" wrapText="1"/>
    </xf>
    <xf numFmtId="3" fontId="2" fillId="0" borderId="11" xfId="0" applyNumberFormat="1" applyFont="1" applyFill="1" applyBorder="1" applyAlignment="1">
      <alignment horizontal="center" vertical="top"/>
    </xf>
    <xf numFmtId="0" fontId="15" fillId="0" borderId="0" xfId="0" applyFont="1" applyFill="1" applyAlignment="1">
      <alignment vertical="top"/>
    </xf>
    <xf numFmtId="0" fontId="8" fillId="0" borderId="0" xfId="0" applyFont="1" applyFill="1" applyAlignment="1">
      <alignment vertical="top"/>
    </xf>
    <xf numFmtId="0" fontId="1" fillId="0" borderId="11" xfId="0" applyFont="1" applyFill="1" applyBorder="1" applyAlignment="1">
      <alignment horizontal="left" vertical="top"/>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14" xfId="0" applyFont="1" applyFill="1" applyBorder="1" applyAlignment="1">
      <alignment vertical="top"/>
    </xf>
    <xf numFmtId="0" fontId="12" fillId="0" borderId="11" xfId="0" applyFont="1" applyFill="1" applyBorder="1" applyAlignment="1">
      <alignment horizontal="left" vertical="top" wrapText="1"/>
    </xf>
    <xf numFmtId="0" fontId="3" fillId="0" borderId="0" xfId="0" applyFont="1" applyFill="1" applyBorder="1" applyAlignment="1">
      <alignment vertical="top"/>
    </xf>
    <xf numFmtId="0" fontId="4" fillId="0" borderId="0" xfId="0" applyFont="1" applyFill="1" applyBorder="1" applyAlignment="1">
      <alignment vertical="top"/>
    </xf>
    <xf numFmtId="0" fontId="11" fillId="0" borderId="11" xfId="0" applyFont="1" applyFill="1" applyBorder="1" applyAlignment="1">
      <alignment horizontal="left" vertical="top" wrapText="1"/>
    </xf>
    <xf numFmtId="0" fontId="3" fillId="0" borderId="0" xfId="0" applyFont="1" applyFill="1" applyBorder="1" applyAlignment="1">
      <alignment vertical="top" wrapText="1"/>
    </xf>
    <xf numFmtId="0" fontId="2" fillId="0" borderId="0" xfId="0" applyFont="1" applyFill="1" applyBorder="1" applyAlignment="1">
      <alignment horizontal="right" vertical="top"/>
    </xf>
    <xf numFmtId="2" fontId="5" fillId="0" borderId="11" xfId="53" applyNumberFormat="1" applyFont="1" applyFill="1" applyBorder="1" applyAlignment="1">
      <alignment horizontal="center"/>
      <protection/>
    </xf>
    <xf numFmtId="2" fontId="10" fillId="0" borderId="11" xfId="53" applyNumberFormat="1" applyFont="1" applyFill="1" applyBorder="1" applyAlignment="1">
      <alignment horizontal="center" vertical="center"/>
      <protection/>
    </xf>
    <xf numFmtId="1"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xf>
    <xf numFmtId="3" fontId="13" fillId="0" borderId="0" xfId="0" applyNumberFormat="1" applyFont="1" applyFill="1" applyBorder="1" applyAlignment="1">
      <alignment vertical="top"/>
    </xf>
    <xf numFmtId="0" fontId="44" fillId="0" borderId="0" xfId="0" applyFont="1" applyFill="1" applyBorder="1" applyAlignment="1">
      <alignment horizontal="right" vertical="top"/>
    </xf>
    <xf numFmtId="0" fontId="43" fillId="0" borderId="0" xfId="0" applyFont="1" applyFill="1" applyBorder="1" applyAlignment="1">
      <alignment horizontal="center" vertical="top"/>
    </xf>
    <xf numFmtId="0" fontId="43" fillId="0" borderId="0" xfId="0" applyFont="1" applyFill="1" applyAlignment="1">
      <alignment horizontal="center" vertical="top"/>
    </xf>
    <xf numFmtId="0" fontId="43" fillId="0" borderId="0" xfId="0" applyFont="1" applyFill="1" applyBorder="1" applyAlignment="1">
      <alignment vertical="top"/>
    </xf>
    <xf numFmtId="0" fontId="43" fillId="0" borderId="0" xfId="0" applyFont="1" applyFill="1" applyAlignment="1">
      <alignment vertical="top"/>
    </xf>
    <xf numFmtId="0" fontId="44" fillId="0" borderId="0" xfId="0" applyFont="1" applyFill="1" applyAlignment="1">
      <alignment vertical="top"/>
    </xf>
    <xf numFmtId="2" fontId="5" fillId="0" borderId="11" xfId="53" applyNumberFormat="1" applyFont="1" applyFill="1" applyBorder="1" applyAlignment="1">
      <alignment horizontal="center" vertical="top"/>
      <protection/>
    </xf>
    <xf numFmtId="0" fontId="3" fillId="0" borderId="0" xfId="0" applyFont="1" applyFill="1" applyBorder="1" applyAlignment="1">
      <alignment horizontal="right" vertical="top"/>
    </xf>
    <xf numFmtId="0" fontId="4" fillId="0" borderId="0" xfId="0" applyFont="1" applyFill="1" applyBorder="1" applyAlignment="1">
      <alignment horizontal="right" vertical="top"/>
    </xf>
    <xf numFmtId="0" fontId="3" fillId="0" borderId="12" xfId="54" applyFont="1" applyFill="1" applyBorder="1" applyAlignment="1" applyProtection="1">
      <alignment vertical="top" wrapText="1"/>
      <protection/>
    </xf>
    <xf numFmtId="0" fontId="3" fillId="0" borderId="11" xfId="54" applyFont="1" applyFill="1" applyBorder="1" applyAlignment="1" applyProtection="1">
      <alignment vertical="top" wrapText="1"/>
      <protection/>
    </xf>
    <xf numFmtId="0" fontId="3" fillId="0" borderId="11" xfId="54" applyNumberFormat="1" applyFont="1" applyFill="1" applyBorder="1" applyAlignment="1" applyProtection="1">
      <alignment vertical="top" wrapText="1"/>
      <protection/>
    </xf>
    <xf numFmtId="0" fontId="3" fillId="0" borderId="10" xfId="54" applyFont="1" applyFill="1" applyBorder="1" applyAlignment="1" applyProtection="1">
      <alignment vertical="top" wrapText="1"/>
      <protection/>
    </xf>
    <xf numFmtId="0" fontId="3" fillId="0" borderId="10" xfId="54" applyNumberFormat="1" applyFont="1" applyFill="1" applyBorder="1" applyAlignment="1" applyProtection="1">
      <alignment vertical="top" wrapText="1"/>
      <protection/>
    </xf>
    <xf numFmtId="0" fontId="10" fillId="0" borderId="11" xfId="0" applyFont="1" applyBorder="1" applyAlignment="1" quotePrefix="1">
      <alignment vertical="top"/>
    </xf>
    <xf numFmtId="0" fontId="10" fillId="0" borderId="11" xfId="0" applyFont="1" applyBorder="1" applyAlignment="1">
      <alignment vertical="top" wrapText="1"/>
    </xf>
    <xf numFmtId="0" fontId="5" fillId="0" borderId="11" xfId="0" applyFont="1" applyBorder="1" applyAlignment="1" quotePrefix="1">
      <alignment vertical="top"/>
    </xf>
    <xf numFmtId="0" fontId="5" fillId="0" borderId="11" xfId="0" applyFont="1" applyBorder="1" applyAlignment="1">
      <alignment vertical="top" wrapText="1"/>
    </xf>
    <xf numFmtId="0" fontId="4" fillId="0" borderId="11" xfId="0" applyFont="1" applyFill="1" applyBorder="1" applyAlignment="1">
      <alignment horizontal="center" vertical="top" wrapText="1"/>
    </xf>
    <xf numFmtId="0" fontId="44" fillId="0" borderId="0" xfId="0" applyFont="1" applyFill="1" applyAlignment="1">
      <alignment horizontal="left" vertical="top"/>
    </xf>
    <xf numFmtId="0" fontId="37" fillId="0" borderId="11" xfId="0" applyFont="1" applyFill="1" applyBorder="1" applyAlignment="1">
      <alignment vertical="top" wrapText="1"/>
    </xf>
    <xf numFmtId="0" fontId="2" fillId="0" borderId="11" xfId="0" applyFont="1" applyFill="1" applyBorder="1" applyAlignment="1">
      <alignment vertical="top" wrapText="1"/>
    </xf>
    <xf numFmtId="0" fontId="1" fillId="0" borderId="11" xfId="0" applyFont="1" applyFill="1" applyBorder="1" applyAlignment="1">
      <alignment vertical="top" wrapText="1"/>
    </xf>
    <xf numFmtId="0" fontId="42" fillId="0" borderId="11" xfId="0" applyFont="1" applyFill="1" applyBorder="1" applyAlignment="1">
      <alignment vertical="top" wrapText="1"/>
    </xf>
    <xf numFmtId="0" fontId="11" fillId="0" borderId="11" xfId="0" applyFont="1" applyFill="1" applyBorder="1" applyAlignment="1">
      <alignment horizontal="justify" vertical="top" wrapText="1"/>
    </xf>
    <xf numFmtId="3" fontId="1" fillId="0" borderId="11" xfId="0" applyNumberFormat="1" applyFont="1" applyFill="1" applyBorder="1" applyAlignment="1">
      <alignment horizontal="center" vertical="top"/>
    </xf>
    <xf numFmtId="0" fontId="4" fillId="0" borderId="0" xfId="0" applyFont="1" applyFill="1" applyAlignment="1">
      <alignment/>
    </xf>
    <xf numFmtId="172" fontId="1" fillId="0" borderId="11" xfId="0" applyNumberFormat="1" applyFont="1" applyFill="1" applyBorder="1" applyAlignment="1" applyProtection="1">
      <alignment horizontal="center" vertical="top"/>
      <protection/>
    </xf>
    <xf numFmtId="172" fontId="45" fillId="0" borderId="11" xfId="0" applyNumberFormat="1" applyFont="1" applyFill="1" applyBorder="1" applyAlignment="1" applyProtection="1">
      <alignment horizontal="center" vertical="top"/>
      <protection/>
    </xf>
    <xf numFmtId="0" fontId="44" fillId="0" borderId="0" xfId="0" applyFont="1" applyFill="1" applyAlignment="1">
      <alignment horizontal="left" vertical="top" wrapText="1"/>
    </xf>
    <xf numFmtId="0" fontId="13" fillId="0" borderId="11" xfId="0" applyFont="1" applyFill="1" applyBorder="1" applyAlignment="1">
      <alignment horizontal="center" vertical="top" wrapText="1"/>
    </xf>
    <xf numFmtId="0" fontId="38" fillId="0" borderId="0" xfId="0" applyFont="1" applyFill="1" applyAlignment="1">
      <alignment horizontal="center" vertical="top" wrapText="1"/>
    </xf>
    <xf numFmtId="0" fontId="43" fillId="0" borderId="11" xfId="0" applyFont="1" applyFill="1" applyBorder="1" applyAlignment="1">
      <alignment horizontal="center" vertical="top" wrapText="1"/>
    </xf>
    <xf numFmtId="0" fontId="43" fillId="0" borderId="15" xfId="0" applyFont="1" applyFill="1" applyBorder="1" applyAlignment="1">
      <alignment horizontal="center" vertical="top"/>
    </xf>
    <xf numFmtId="0" fontId="43" fillId="0" borderId="13" xfId="0" applyFont="1" applyFill="1" applyBorder="1" applyAlignment="1">
      <alignment horizontal="center" vertical="top"/>
    </xf>
    <xf numFmtId="0" fontId="43" fillId="0" borderId="16" xfId="0" applyFont="1" applyFill="1" applyBorder="1" applyAlignment="1">
      <alignment horizontal="center" vertical="top"/>
    </xf>
    <xf numFmtId="0" fontId="13" fillId="0" borderId="15" xfId="0" applyFont="1" applyFill="1" applyBorder="1" applyAlignment="1">
      <alignment horizontal="center" vertical="top"/>
    </xf>
    <xf numFmtId="0" fontId="13" fillId="0" borderId="13" xfId="0" applyFont="1" applyFill="1" applyBorder="1" applyAlignment="1">
      <alignment horizontal="center" vertical="top"/>
    </xf>
    <xf numFmtId="0" fontId="13" fillId="0" borderId="16" xfId="0" applyFont="1" applyFill="1" applyBorder="1" applyAlignment="1">
      <alignment horizontal="center" vertical="top"/>
    </xf>
    <xf numFmtId="0" fontId="13" fillId="0" borderId="15"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6"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34"/>
  <sheetViews>
    <sheetView tabSelected="1" view="pageBreakPreview" zoomScale="75" zoomScaleNormal="75" zoomScaleSheetLayoutView="75" zoomScalePageLayoutView="0" workbookViewId="0" topLeftCell="B1">
      <selection activeCell="E5" sqref="E5:G5"/>
    </sheetView>
  </sheetViews>
  <sheetFormatPr defaultColWidth="9.00390625" defaultRowHeight="12.75"/>
  <cols>
    <col min="1" max="1" width="18.25390625" style="82" customWidth="1"/>
    <col min="2" max="2" width="75.00390625" style="63" customWidth="1"/>
    <col min="3" max="3" width="20.25390625" style="62" customWidth="1"/>
    <col min="4" max="4" width="18.875" style="62" customWidth="1"/>
    <col min="5" max="5" width="18.625" style="62" customWidth="1"/>
    <col min="6" max="6" width="20.00390625" style="62" customWidth="1"/>
    <col min="7" max="7" width="23.75390625" style="62" customWidth="1"/>
    <col min="8" max="8" width="5.375" style="3" customWidth="1"/>
    <col min="9" max="9" width="9.125" style="3" customWidth="1"/>
    <col min="10" max="10" width="51.00390625" style="3" customWidth="1"/>
    <col min="11" max="16384" width="9.125" style="3" customWidth="1"/>
  </cols>
  <sheetData>
    <row r="1" spans="1:5" ht="26.25" customHeight="1">
      <c r="A1" s="58"/>
      <c r="B1" s="59"/>
      <c r="C1" s="60"/>
      <c r="D1" s="60"/>
      <c r="E1" s="116" t="s">
        <v>249</v>
      </c>
    </row>
    <row r="2" spans="1:5" ht="25.5" customHeight="1">
      <c r="A2" s="58"/>
      <c r="B2" s="59"/>
      <c r="C2" s="60"/>
      <c r="D2" s="60"/>
      <c r="E2" s="116" t="s">
        <v>248</v>
      </c>
    </row>
    <row r="3" spans="1:5" ht="26.25" customHeight="1">
      <c r="A3" s="58"/>
      <c r="B3" s="59"/>
      <c r="C3" s="60"/>
      <c r="D3" s="60"/>
      <c r="E3" s="116" t="s">
        <v>155</v>
      </c>
    </row>
    <row r="4" spans="1:5" ht="26.25" customHeight="1">
      <c r="A4" s="58"/>
      <c r="B4" s="59"/>
      <c r="C4" s="60"/>
      <c r="D4" s="60"/>
      <c r="E4" s="116" t="s">
        <v>274</v>
      </c>
    </row>
    <row r="5" spans="1:7" ht="80.25" customHeight="1">
      <c r="A5" s="58"/>
      <c r="B5" s="59"/>
      <c r="C5" s="60"/>
      <c r="D5" s="60"/>
      <c r="E5" s="126" t="s">
        <v>273</v>
      </c>
      <c r="F5" s="126"/>
      <c r="G5" s="126"/>
    </row>
    <row r="6" spans="1:5" ht="3.75" customHeight="1">
      <c r="A6" s="58"/>
      <c r="B6" s="59"/>
      <c r="C6" s="60"/>
      <c r="D6" s="60"/>
      <c r="E6" s="61"/>
    </row>
    <row r="7" spans="1:5" ht="22.5" customHeight="1">
      <c r="A7" s="58"/>
      <c r="B7" s="128" t="s">
        <v>156</v>
      </c>
      <c r="C7" s="128"/>
      <c r="D7" s="128"/>
      <c r="E7" s="60"/>
    </row>
    <row r="8" spans="1:5" ht="22.5" customHeight="1">
      <c r="A8" s="58"/>
      <c r="B8" s="128" t="s">
        <v>157</v>
      </c>
      <c r="C8" s="128"/>
      <c r="D8" s="128"/>
      <c r="E8" s="60"/>
    </row>
    <row r="9" spans="1:5" ht="22.5" customHeight="1">
      <c r="A9" s="58"/>
      <c r="B9" s="128" t="s">
        <v>268</v>
      </c>
      <c r="C9" s="128"/>
      <c r="D9" s="128"/>
      <c r="E9" s="60"/>
    </row>
    <row r="10" spans="1:7" ht="17.25" customHeight="1">
      <c r="A10" s="58"/>
      <c r="G10" s="62" t="s">
        <v>158</v>
      </c>
    </row>
    <row r="11" spans="1:7" s="65" customFormat="1" ht="65.25" customHeight="1">
      <c r="A11" s="64" t="s">
        <v>159</v>
      </c>
      <c r="B11" s="64" t="s">
        <v>160</v>
      </c>
      <c r="C11" s="64" t="s">
        <v>203</v>
      </c>
      <c r="D11" s="64" t="s">
        <v>161</v>
      </c>
      <c r="E11" s="64" t="s">
        <v>247</v>
      </c>
      <c r="F11" s="64" t="s">
        <v>204</v>
      </c>
      <c r="G11" s="64" t="s">
        <v>162</v>
      </c>
    </row>
    <row r="12" spans="1:7" s="62" customFormat="1" ht="18.75">
      <c r="A12" s="66">
        <v>1</v>
      </c>
      <c r="B12" s="64">
        <v>2</v>
      </c>
      <c r="C12" s="66">
        <v>3</v>
      </c>
      <c r="D12" s="64">
        <v>4</v>
      </c>
      <c r="E12" s="66">
        <v>5</v>
      </c>
      <c r="F12" s="66">
        <v>6</v>
      </c>
      <c r="G12" s="66">
        <v>7</v>
      </c>
    </row>
    <row r="13" spans="1:7" s="102" customFormat="1" ht="20.25">
      <c r="A13" s="129" t="s">
        <v>163</v>
      </c>
      <c r="B13" s="129"/>
      <c r="C13" s="129"/>
      <c r="D13" s="129"/>
      <c r="E13" s="129"/>
      <c r="F13" s="129"/>
      <c r="G13" s="129"/>
    </row>
    <row r="14" spans="1:8" s="69" customFormat="1" ht="20.25">
      <c r="A14" s="127" t="s">
        <v>0</v>
      </c>
      <c r="B14" s="127"/>
      <c r="C14" s="127"/>
      <c r="D14" s="127"/>
      <c r="E14" s="127"/>
      <c r="F14" s="127"/>
      <c r="G14" s="127"/>
      <c r="H14" s="68"/>
    </row>
    <row r="15" spans="1:8" s="52" customFormat="1" ht="18.75">
      <c r="A15" s="70">
        <v>10000000</v>
      </c>
      <c r="B15" s="71" t="s">
        <v>205</v>
      </c>
      <c r="C15" s="77">
        <f>SUM(C16)</f>
        <v>18899636</v>
      </c>
      <c r="D15" s="77">
        <f>SUM(D16)</f>
        <v>22778128</v>
      </c>
      <c r="E15" s="77">
        <f>SUM(E16)</f>
        <v>20456158.91</v>
      </c>
      <c r="F15" s="124">
        <f>IF(C15=0,"",E15/C15*100)</f>
        <v>108.23572956643186</v>
      </c>
      <c r="G15" s="124">
        <f>IF(D15=0,"",E15/D15*100)</f>
        <v>89.80614609769513</v>
      </c>
      <c r="H15" s="3"/>
    </row>
    <row r="16" spans="1:8" s="52" customFormat="1" ht="31.5">
      <c r="A16" s="70">
        <v>11000000</v>
      </c>
      <c r="B16" s="72" t="s">
        <v>206</v>
      </c>
      <c r="C16" s="73">
        <f>SUM(C17,C23)</f>
        <v>18899636</v>
      </c>
      <c r="D16" s="73">
        <f>SUM(D17,D23)</f>
        <v>22778128</v>
      </c>
      <c r="E16" s="73">
        <f>SUM(E17,E23)</f>
        <v>20456158.91</v>
      </c>
      <c r="F16" s="124">
        <f aca="true" t="shared" si="0" ref="F16:F63">IF(C16=0,"",E16/C16*100)</f>
        <v>108.23572956643186</v>
      </c>
      <c r="G16" s="124">
        <f aca="true" t="shared" si="1" ref="G16:G63">IF(D16=0,"",E16/D16*100)</f>
        <v>89.80614609769513</v>
      </c>
      <c r="H16" s="3"/>
    </row>
    <row r="17" spans="1:8" s="52" customFormat="1" ht="13.5" customHeight="1">
      <c r="A17" s="74">
        <v>11010000</v>
      </c>
      <c r="B17" s="75" t="s">
        <v>207</v>
      </c>
      <c r="C17" s="73">
        <f>SUM(C18:C22)</f>
        <v>18821156</v>
      </c>
      <c r="D17" s="73">
        <f>SUM(D18:D22)</f>
        <v>22699648</v>
      </c>
      <c r="E17" s="73">
        <f>SUM(E18:E22)</f>
        <v>20309296.13</v>
      </c>
      <c r="F17" s="124">
        <f t="shared" si="0"/>
        <v>107.90674138187899</v>
      </c>
      <c r="G17" s="124">
        <f t="shared" si="1"/>
        <v>89.46965226068704</v>
      </c>
      <c r="H17" s="3"/>
    </row>
    <row r="18" spans="1:8" s="52" customFormat="1" ht="31.5">
      <c r="A18" s="74">
        <v>11010100</v>
      </c>
      <c r="B18" s="76" t="s">
        <v>208</v>
      </c>
      <c r="C18" s="73">
        <v>16455705</v>
      </c>
      <c r="D18" s="73">
        <v>20308148</v>
      </c>
      <c r="E18" s="73">
        <v>17382801.03</v>
      </c>
      <c r="F18" s="124">
        <f t="shared" si="0"/>
        <v>105.63388824726745</v>
      </c>
      <c r="G18" s="124">
        <f t="shared" si="1"/>
        <v>85.59520557955359</v>
      </c>
      <c r="H18" s="3"/>
    </row>
    <row r="19" spans="1:7" ht="48" customHeight="1">
      <c r="A19" s="74">
        <v>11010200</v>
      </c>
      <c r="B19" s="76" t="s">
        <v>209</v>
      </c>
      <c r="C19" s="73">
        <v>2025667</v>
      </c>
      <c r="D19" s="73">
        <v>2025667</v>
      </c>
      <c r="E19" s="73">
        <v>2128284.45</v>
      </c>
      <c r="F19" s="124">
        <f t="shared" si="0"/>
        <v>105.0658597884055</v>
      </c>
      <c r="G19" s="124">
        <f t="shared" si="1"/>
        <v>105.0658597884055</v>
      </c>
    </row>
    <row r="20" spans="1:7" ht="31.5">
      <c r="A20" s="74">
        <v>11010400</v>
      </c>
      <c r="B20" s="76" t="s">
        <v>210</v>
      </c>
      <c r="C20" s="73">
        <v>0</v>
      </c>
      <c r="D20" s="73">
        <v>0</v>
      </c>
      <c r="E20" s="73">
        <v>358562.35</v>
      </c>
      <c r="F20" s="124">
        <f t="shared" si="0"/>
      </c>
      <c r="G20" s="124">
        <f t="shared" si="1"/>
      </c>
    </row>
    <row r="21" spans="1:7" ht="31.5">
      <c r="A21" s="74">
        <v>11010500</v>
      </c>
      <c r="B21" s="76" t="s">
        <v>211</v>
      </c>
      <c r="C21" s="73">
        <v>273784</v>
      </c>
      <c r="D21" s="73">
        <v>299833</v>
      </c>
      <c r="E21" s="73">
        <v>439760.31</v>
      </c>
      <c r="F21" s="124">
        <f t="shared" si="0"/>
        <v>160.62308608245917</v>
      </c>
      <c r="G21" s="124">
        <f t="shared" si="1"/>
        <v>146.66841541791598</v>
      </c>
    </row>
    <row r="22" spans="1:8" s="52" customFormat="1" ht="31.5">
      <c r="A22" s="74">
        <v>11010600</v>
      </c>
      <c r="B22" s="76" t="s">
        <v>212</v>
      </c>
      <c r="C22" s="73">
        <v>66000</v>
      </c>
      <c r="D22" s="73">
        <v>66000</v>
      </c>
      <c r="E22" s="73">
        <v>-112.01</v>
      </c>
      <c r="F22" s="124">
        <f t="shared" si="0"/>
        <v>-0.1697121212121212</v>
      </c>
      <c r="G22" s="124">
        <f t="shared" si="1"/>
        <v>-0.1697121212121212</v>
      </c>
      <c r="H22" s="3"/>
    </row>
    <row r="23" spans="1:7" ht="18.75">
      <c r="A23" s="74">
        <v>11020000</v>
      </c>
      <c r="B23" s="117" t="s">
        <v>222</v>
      </c>
      <c r="C23" s="73">
        <f>SUM(C24)</f>
        <v>78480</v>
      </c>
      <c r="D23" s="73">
        <f>SUM(D24)</f>
        <v>78480</v>
      </c>
      <c r="E23" s="73">
        <f>SUM(E24)</f>
        <v>146862.78</v>
      </c>
      <c r="F23" s="124">
        <f t="shared" si="0"/>
        <v>187.13402140672784</v>
      </c>
      <c r="G23" s="124">
        <f t="shared" si="1"/>
        <v>187.13402140672784</v>
      </c>
    </row>
    <row r="24" spans="1:7" ht="31.5">
      <c r="A24" s="74">
        <v>11020200</v>
      </c>
      <c r="B24" s="76" t="s">
        <v>186</v>
      </c>
      <c r="C24" s="73">
        <v>78480</v>
      </c>
      <c r="D24" s="73">
        <v>78480</v>
      </c>
      <c r="E24" s="73">
        <v>146862.78</v>
      </c>
      <c r="F24" s="124">
        <f t="shared" si="0"/>
        <v>187.13402140672784</v>
      </c>
      <c r="G24" s="124">
        <f t="shared" si="1"/>
        <v>187.13402140672784</v>
      </c>
    </row>
    <row r="25" spans="1:8" s="52" customFormat="1" ht="18.75">
      <c r="A25" s="70">
        <v>20000000</v>
      </c>
      <c r="B25" s="86" t="s">
        <v>164</v>
      </c>
      <c r="C25" s="77">
        <f>SUM(C26,C33,C36)</f>
        <v>21000</v>
      </c>
      <c r="D25" s="77">
        <f>SUM(D26,D33,D36)</f>
        <v>119203</v>
      </c>
      <c r="E25" s="77">
        <f>SUM(E26,E33,E36)</f>
        <v>165102.56</v>
      </c>
      <c r="F25" s="124">
        <f t="shared" si="0"/>
        <v>786.2026666666667</v>
      </c>
      <c r="G25" s="124">
        <f t="shared" si="1"/>
        <v>138.50537318691642</v>
      </c>
      <c r="H25" s="3"/>
    </row>
    <row r="26" spans="1:7" ht="18.75">
      <c r="A26" s="70">
        <v>21000000</v>
      </c>
      <c r="B26" s="118" t="s">
        <v>223</v>
      </c>
      <c r="C26" s="73">
        <f>SUM(C27,C29,C30)</f>
        <v>6000</v>
      </c>
      <c r="D26" s="73">
        <f>SUM(D27,D29,D30)</f>
        <v>6000</v>
      </c>
      <c r="E26" s="73">
        <f>SUM(E27,E29,E30)</f>
        <v>13511.42</v>
      </c>
      <c r="F26" s="125" t="s">
        <v>213</v>
      </c>
      <c r="G26" s="125" t="s">
        <v>213</v>
      </c>
    </row>
    <row r="27" spans="1:7" ht="63">
      <c r="A27" s="74">
        <v>21010000</v>
      </c>
      <c r="B27" s="76" t="s">
        <v>187</v>
      </c>
      <c r="C27" s="73">
        <f>SUM(C28)</f>
        <v>6000</v>
      </c>
      <c r="D27" s="73">
        <f>SUM(D28)</f>
        <v>6000</v>
      </c>
      <c r="E27" s="73">
        <f>SUM(E28)</f>
        <v>6727</v>
      </c>
      <c r="F27" s="124">
        <f t="shared" si="0"/>
        <v>112.11666666666666</v>
      </c>
      <c r="G27" s="124">
        <f t="shared" si="1"/>
        <v>112.11666666666666</v>
      </c>
    </row>
    <row r="28" spans="1:7" ht="31.5">
      <c r="A28" s="74">
        <v>21010300</v>
      </c>
      <c r="B28" s="119" t="s">
        <v>188</v>
      </c>
      <c r="C28" s="73">
        <v>6000</v>
      </c>
      <c r="D28" s="73">
        <v>6000</v>
      </c>
      <c r="E28" s="73">
        <v>6727</v>
      </c>
      <c r="F28" s="124">
        <f t="shared" si="0"/>
        <v>112.11666666666666</v>
      </c>
      <c r="G28" s="124">
        <f t="shared" si="1"/>
        <v>112.11666666666666</v>
      </c>
    </row>
    <row r="29" spans="1:7" ht="18.75">
      <c r="A29" s="74">
        <v>21050000</v>
      </c>
      <c r="B29" s="120" t="s">
        <v>189</v>
      </c>
      <c r="C29" s="73">
        <v>0</v>
      </c>
      <c r="D29" s="73">
        <v>0</v>
      </c>
      <c r="E29" s="73">
        <v>6453.54</v>
      </c>
      <c r="F29" s="124">
        <f t="shared" si="0"/>
      </c>
      <c r="G29" s="124">
        <f t="shared" si="1"/>
      </c>
    </row>
    <row r="30" spans="1:7" ht="18.75">
      <c r="A30" s="74">
        <v>21080000</v>
      </c>
      <c r="B30" s="117" t="s">
        <v>224</v>
      </c>
      <c r="C30" s="73">
        <f>SUM(C31:C31)</f>
        <v>0</v>
      </c>
      <c r="D30" s="73">
        <f>SUM(D31:D31)</f>
        <v>0</v>
      </c>
      <c r="E30" s="73">
        <f>SUM(E31:E31)</f>
        <v>330.88</v>
      </c>
      <c r="F30" s="124">
        <f t="shared" si="0"/>
      </c>
      <c r="G30" s="124">
        <f t="shared" si="1"/>
      </c>
    </row>
    <row r="31" spans="1:7" ht="63">
      <c r="A31" s="74">
        <v>21080900</v>
      </c>
      <c r="B31" s="119" t="s">
        <v>166</v>
      </c>
      <c r="C31" s="73">
        <v>0</v>
      </c>
      <c r="D31" s="73">
        <v>0</v>
      </c>
      <c r="E31" s="73">
        <v>330.88</v>
      </c>
      <c r="F31" s="124">
        <f t="shared" si="0"/>
      </c>
      <c r="G31" s="124">
        <f t="shared" si="1"/>
      </c>
    </row>
    <row r="32" spans="1:7" s="52" customFormat="1" ht="31.5">
      <c r="A32" s="70">
        <v>22000000</v>
      </c>
      <c r="B32" s="118" t="s">
        <v>214</v>
      </c>
      <c r="C32" s="77">
        <f aca="true" t="shared" si="2" ref="C32:E33">SUM(C33)</f>
        <v>15000</v>
      </c>
      <c r="D32" s="77">
        <f t="shared" si="2"/>
        <v>15000</v>
      </c>
      <c r="E32" s="77">
        <f t="shared" si="2"/>
        <v>17059.7</v>
      </c>
      <c r="F32" s="124">
        <f t="shared" si="0"/>
        <v>113.73133333333334</v>
      </c>
      <c r="G32" s="124">
        <f t="shared" si="1"/>
        <v>113.73133333333334</v>
      </c>
    </row>
    <row r="33" spans="1:8" s="52" customFormat="1" ht="18.75">
      <c r="A33" s="70">
        <v>22010000</v>
      </c>
      <c r="B33" s="117" t="s">
        <v>190</v>
      </c>
      <c r="C33" s="77">
        <f t="shared" si="2"/>
        <v>15000</v>
      </c>
      <c r="D33" s="77">
        <f t="shared" si="2"/>
        <v>15000</v>
      </c>
      <c r="E33" s="77">
        <f t="shared" si="2"/>
        <v>17059.7</v>
      </c>
      <c r="F33" s="124">
        <f t="shared" si="0"/>
        <v>113.73133333333334</v>
      </c>
      <c r="G33" s="124">
        <f t="shared" si="1"/>
        <v>113.73133333333334</v>
      </c>
      <c r="H33" s="3"/>
    </row>
    <row r="34" spans="1:7" ht="31.5">
      <c r="A34" s="74">
        <v>22010300</v>
      </c>
      <c r="B34" s="119" t="s">
        <v>191</v>
      </c>
      <c r="C34" s="73">
        <v>15000</v>
      </c>
      <c r="D34" s="73">
        <v>15000</v>
      </c>
      <c r="E34" s="73">
        <v>17059.7</v>
      </c>
      <c r="F34" s="124">
        <f t="shared" si="0"/>
        <v>113.73133333333334</v>
      </c>
      <c r="G34" s="124">
        <f t="shared" si="1"/>
        <v>113.73133333333334</v>
      </c>
    </row>
    <row r="35" spans="1:7" s="52" customFormat="1" ht="18.75">
      <c r="A35" s="70">
        <v>24000000</v>
      </c>
      <c r="B35" s="118" t="s">
        <v>215</v>
      </c>
      <c r="C35" s="77">
        <f>SUM(C36)</f>
        <v>0</v>
      </c>
      <c r="D35" s="77">
        <f>SUM(D36)</f>
        <v>98203</v>
      </c>
      <c r="E35" s="77">
        <f>SUM(E36)</f>
        <v>134531.44</v>
      </c>
      <c r="F35" s="124">
        <f t="shared" si="0"/>
      </c>
      <c r="G35" s="124">
        <f t="shared" si="1"/>
        <v>136.99320794680406</v>
      </c>
    </row>
    <row r="36" spans="1:8" s="52" customFormat="1" ht="18.75">
      <c r="A36" s="70">
        <v>24060000</v>
      </c>
      <c r="B36" s="86" t="s">
        <v>216</v>
      </c>
      <c r="C36" s="77">
        <f>SUM(C37:C37)</f>
        <v>0</v>
      </c>
      <c r="D36" s="77">
        <f>SUM(D37:D37)</f>
        <v>98203</v>
      </c>
      <c r="E36" s="77">
        <f>SUM(E37:E37)</f>
        <v>134531.44</v>
      </c>
      <c r="F36" s="124">
        <f t="shared" si="0"/>
      </c>
      <c r="G36" s="124">
        <f t="shared" si="1"/>
        <v>136.99320794680406</v>
      </c>
      <c r="H36" s="3"/>
    </row>
    <row r="37" spans="1:7" ht="18.75">
      <c r="A37" s="74">
        <v>24060300</v>
      </c>
      <c r="B37" s="89" t="s">
        <v>165</v>
      </c>
      <c r="C37" s="73">
        <v>0</v>
      </c>
      <c r="D37" s="73">
        <v>98203</v>
      </c>
      <c r="E37" s="73">
        <v>134531.44</v>
      </c>
      <c r="F37" s="124">
        <f t="shared" si="0"/>
      </c>
      <c r="G37" s="124">
        <f t="shared" si="1"/>
        <v>136.99320794680406</v>
      </c>
    </row>
    <row r="38" spans="1:8" s="52" customFormat="1" ht="18.75">
      <c r="A38" s="70">
        <v>30000000</v>
      </c>
      <c r="B38" s="86" t="s">
        <v>167</v>
      </c>
      <c r="C38" s="77">
        <f>SUM(C39)</f>
        <v>1000</v>
      </c>
      <c r="D38" s="77">
        <f aca="true" t="shared" si="3" ref="D38:E40">SUM(D39)</f>
        <v>1000</v>
      </c>
      <c r="E38" s="77">
        <f t="shared" si="3"/>
        <v>6242.74</v>
      </c>
      <c r="F38" s="125" t="s">
        <v>213</v>
      </c>
      <c r="G38" s="125" t="s">
        <v>213</v>
      </c>
      <c r="H38" s="3"/>
    </row>
    <row r="39" spans="1:7" ht="18.75">
      <c r="A39" s="70">
        <v>31000000</v>
      </c>
      <c r="B39" s="118" t="s">
        <v>225</v>
      </c>
      <c r="C39" s="73">
        <f>SUM(C40)</f>
        <v>1000</v>
      </c>
      <c r="D39" s="73">
        <f t="shared" si="3"/>
        <v>1000</v>
      </c>
      <c r="E39" s="73">
        <f t="shared" si="3"/>
        <v>6242.74</v>
      </c>
      <c r="F39" s="125" t="s">
        <v>213</v>
      </c>
      <c r="G39" s="125" t="s">
        <v>213</v>
      </c>
    </row>
    <row r="40" spans="1:7" ht="63">
      <c r="A40" s="74">
        <v>31010000</v>
      </c>
      <c r="B40" s="117" t="s">
        <v>192</v>
      </c>
      <c r="C40" s="73">
        <f>SUM(C41)</f>
        <v>1000</v>
      </c>
      <c r="D40" s="73">
        <f t="shared" si="3"/>
        <v>1000</v>
      </c>
      <c r="E40" s="73">
        <f t="shared" si="3"/>
        <v>6242.74</v>
      </c>
      <c r="F40" s="125" t="s">
        <v>213</v>
      </c>
      <c r="G40" s="125" t="s">
        <v>213</v>
      </c>
    </row>
    <row r="41" spans="1:7" ht="63">
      <c r="A41" s="74">
        <v>31010200</v>
      </c>
      <c r="B41" s="119" t="s">
        <v>193</v>
      </c>
      <c r="C41" s="73">
        <v>1000</v>
      </c>
      <c r="D41" s="73">
        <v>1000</v>
      </c>
      <c r="E41" s="73">
        <v>6242.74</v>
      </c>
      <c r="F41" s="125" t="s">
        <v>213</v>
      </c>
      <c r="G41" s="125" t="s">
        <v>213</v>
      </c>
    </row>
    <row r="42" spans="1:8" s="52" customFormat="1" ht="18.75">
      <c r="A42" s="78"/>
      <c r="B42" s="78" t="s">
        <v>168</v>
      </c>
      <c r="C42" s="79">
        <f>C38+C25+C15</f>
        <v>18921636</v>
      </c>
      <c r="D42" s="79">
        <f>D38+D25+D15</f>
        <v>22898331</v>
      </c>
      <c r="E42" s="79">
        <f>E38+E25+E15</f>
        <v>20627504.21</v>
      </c>
      <c r="F42" s="124">
        <f t="shared" si="0"/>
        <v>109.01543719581119</v>
      </c>
      <c r="G42" s="124">
        <f t="shared" si="1"/>
        <v>90.08300303633483</v>
      </c>
      <c r="H42" s="3"/>
    </row>
    <row r="43" spans="1:8" s="52" customFormat="1" ht="18.75">
      <c r="A43" s="70">
        <v>40000000</v>
      </c>
      <c r="B43" s="86" t="s">
        <v>169</v>
      </c>
      <c r="C43" s="77">
        <f>SUM(C44)</f>
        <v>133188263</v>
      </c>
      <c r="D43" s="77">
        <f>SUM(D44)</f>
        <v>159633800.74</v>
      </c>
      <c r="E43" s="77">
        <f>SUM(E44)</f>
        <v>158409104.75</v>
      </c>
      <c r="F43" s="124">
        <f t="shared" si="0"/>
        <v>118.93623445633494</v>
      </c>
      <c r="G43" s="124">
        <f t="shared" si="1"/>
        <v>99.2328091016296</v>
      </c>
      <c r="H43" s="3"/>
    </row>
    <row r="44" spans="1:7" ht="18.75">
      <c r="A44" s="70">
        <v>41000000</v>
      </c>
      <c r="B44" s="118" t="s">
        <v>226</v>
      </c>
      <c r="C44" s="73">
        <f>SUM(C45,C47,C52)</f>
        <v>133188263</v>
      </c>
      <c r="D44" s="73">
        <f>SUM(D45,D47,D52)</f>
        <v>159633800.74</v>
      </c>
      <c r="E44" s="73">
        <f>SUM(E45,E47,E52)</f>
        <v>158409104.75</v>
      </c>
      <c r="F44" s="124">
        <f t="shared" si="0"/>
        <v>118.93623445633494</v>
      </c>
      <c r="G44" s="124">
        <f t="shared" si="1"/>
        <v>99.2328091016296</v>
      </c>
    </row>
    <row r="45" spans="1:7" ht="18.75">
      <c r="A45" s="74">
        <v>41010000</v>
      </c>
      <c r="B45" s="117" t="s">
        <v>227</v>
      </c>
      <c r="C45" s="73">
        <f>SUM(C46)</f>
        <v>2499163</v>
      </c>
      <c r="D45" s="73">
        <f>SUM(D46)</f>
        <v>2499163</v>
      </c>
      <c r="E45" s="73">
        <f>SUM(E46)</f>
        <v>2427059.61</v>
      </c>
      <c r="F45" s="124">
        <f t="shared" si="0"/>
        <v>97.11489846800708</v>
      </c>
      <c r="G45" s="124">
        <f t="shared" si="1"/>
        <v>97.11489846800708</v>
      </c>
    </row>
    <row r="46" spans="1:7" ht="63">
      <c r="A46" s="74">
        <v>41010600</v>
      </c>
      <c r="B46" s="119" t="s">
        <v>194</v>
      </c>
      <c r="C46" s="73">
        <v>2499163</v>
      </c>
      <c r="D46" s="73">
        <v>2499163</v>
      </c>
      <c r="E46" s="73">
        <v>2427059.61</v>
      </c>
      <c r="F46" s="124">
        <f t="shared" si="0"/>
        <v>97.11489846800708</v>
      </c>
      <c r="G46" s="124">
        <f t="shared" si="1"/>
        <v>97.11489846800708</v>
      </c>
    </row>
    <row r="47" spans="1:8" s="52" customFormat="1" ht="18.75">
      <c r="A47" s="74">
        <v>41020000</v>
      </c>
      <c r="B47" s="117" t="s">
        <v>228</v>
      </c>
      <c r="C47" s="73">
        <f>SUM(C48:C51)</f>
        <v>74521900</v>
      </c>
      <c r="D47" s="73">
        <f>SUM(D48:D51)</f>
        <v>95830900</v>
      </c>
      <c r="E47" s="73">
        <f>SUM(E48:E51)</f>
        <v>95830900</v>
      </c>
      <c r="F47" s="124">
        <f t="shared" si="0"/>
        <v>128.5942789971807</v>
      </c>
      <c r="G47" s="124">
        <f t="shared" si="1"/>
        <v>100</v>
      </c>
      <c r="H47" s="3"/>
    </row>
    <row r="48" spans="1:8" s="52" customFormat="1" ht="18.75">
      <c r="A48" s="74">
        <v>41020100</v>
      </c>
      <c r="B48" s="119" t="s">
        <v>195</v>
      </c>
      <c r="C48" s="73">
        <v>74521900</v>
      </c>
      <c r="D48" s="73">
        <v>74521900</v>
      </c>
      <c r="E48" s="73">
        <v>74521900</v>
      </c>
      <c r="F48" s="124">
        <f t="shared" si="0"/>
        <v>100</v>
      </c>
      <c r="G48" s="124">
        <f t="shared" si="1"/>
        <v>100</v>
      </c>
      <c r="H48" s="3"/>
    </row>
    <row r="49" spans="1:8" s="52" customFormat="1" ht="31.5">
      <c r="A49" s="74">
        <v>41020600</v>
      </c>
      <c r="B49" s="119" t="s">
        <v>233</v>
      </c>
      <c r="C49" s="73">
        <v>0</v>
      </c>
      <c r="D49" s="73">
        <v>19534200</v>
      </c>
      <c r="E49" s="73">
        <v>19534200</v>
      </c>
      <c r="F49" s="124">
        <f t="shared" si="0"/>
      </c>
      <c r="G49" s="124">
        <f t="shared" si="1"/>
        <v>100</v>
      </c>
      <c r="H49" s="3"/>
    </row>
    <row r="50" spans="1:8" s="52" customFormat="1" ht="47.25">
      <c r="A50" s="74">
        <v>41021200</v>
      </c>
      <c r="B50" s="119" t="s">
        <v>234</v>
      </c>
      <c r="C50" s="73">
        <v>0</v>
      </c>
      <c r="D50" s="73">
        <v>1238500</v>
      </c>
      <c r="E50" s="73">
        <v>1238500</v>
      </c>
      <c r="F50" s="124">
        <f t="shared" si="0"/>
      </c>
      <c r="G50" s="124">
        <f t="shared" si="1"/>
        <v>100</v>
      </c>
      <c r="H50" s="3"/>
    </row>
    <row r="51" spans="1:8" s="52" customFormat="1" ht="31.5">
      <c r="A51" s="74">
        <v>41021800</v>
      </c>
      <c r="B51" s="119" t="s">
        <v>261</v>
      </c>
      <c r="C51" s="73">
        <v>0</v>
      </c>
      <c r="D51" s="73">
        <v>536300</v>
      </c>
      <c r="E51" s="73">
        <v>536300</v>
      </c>
      <c r="F51" s="124">
        <f t="shared" si="0"/>
      </c>
      <c r="G51" s="124">
        <f t="shared" si="1"/>
        <v>100</v>
      </c>
      <c r="H51" s="3"/>
    </row>
    <row r="52" spans="1:8" s="81" customFormat="1" ht="19.5">
      <c r="A52" s="74">
        <v>41030000</v>
      </c>
      <c r="B52" s="117" t="s">
        <v>229</v>
      </c>
      <c r="C52" s="73">
        <f>SUM(C53:C62)</f>
        <v>56167200</v>
      </c>
      <c r="D52" s="73">
        <f>SUM(D53:D62)</f>
        <v>61303737.74</v>
      </c>
      <c r="E52" s="73">
        <f>SUM(E53:E62)</f>
        <v>60151145.14000001</v>
      </c>
      <c r="F52" s="124">
        <f t="shared" si="0"/>
        <v>107.09301004856928</v>
      </c>
      <c r="G52" s="124">
        <f t="shared" si="1"/>
        <v>98.11986570070434</v>
      </c>
      <c r="H52" s="80"/>
    </row>
    <row r="53" spans="1:7" ht="47.25">
      <c r="A53" s="74">
        <v>41030600</v>
      </c>
      <c r="B53" s="119" t="s">
        <v>217</v>
      </c>
      <c r="C53" s="73">
        <v>33970900</v>
      </c>
      <c r="D53" s="73">
        <v>36525500</v>
      </c>
      <c r="E53" s="73">
        <v>36525289.88</v>
      </c>
      <c r="F53" s="124">
        <f t="shared" si="0"/>
        <v>107.51934708824318</v>
      </c>
      <c r="G53" s="124">
        <f t="shared" si="1"/>
        <v>99.99942473066761</v>
      </c>
    </row>
    <row r="54" spans="1:7" ht="88.5" customHeight="1">
      <c r="A54" s="74">
        <v>41030800</v>
      </c>
      <c r="B54" s="119" t="s">
        <v>218</v>
      </c>
      <c r="C54" s="73">
        <v>9589900</v>
      </c>
      <c r="D54" s="73">
        <v>9889900</v>
      </c>
      <c r="E54" s="73">
        <v>9380593.55</v>
      </c>
      <c r="F54" s="124">
        <f t="shared" si="0"/>
        <v>97.81742823178553</v>
      </c>
      <c r="G54" s="124">
        <f t="shared" si="1"/>
        <v>94.8502366050213</v>
      </c>
    </row>
    <row r="55" spans="1:7" ht="205.5" customHeight="1">
      <c r="A55" s="74">
        <v>41030900</v>
      </c>
      <c r="B55" s="121" t="s">
        <v>219</v>
      </c>
      <c r="C55" s="73">
        <v>1273100</v>
      </c>
      <c r="D55" s="73">
        <v>1273100</v>
      </c>
      <c r="E55" s="73">
        <v>1146531</v>
      </c>
      <c r="F55" s="124">
        <f t="shared" si="0"/>
        <v>90.05820438300212</v>
      </c>
      <c r="G55" s="124">
        <f t="shared" si="1"/>
        <v>90.05820438300212</v>
      </c>
    </row>
    <row r="56" spans="1:7" ht="61.5" customHeight="1">
      <c r="A56" s="74">
        <v>41031000</v>
      </c>
      <c r="B56" s="119" t="s">
        <v>220</v>
      </c>
      <c r="C56" s="73">
        <v>1644800</v>
      </c>
      <c r="D56" s="73">
        <v>1673361</v>
      </c>
      <c r="E56" s="73">
        <v>1673334.87</v>
      </c>
      <c r="F56" s="124">
        <f t="shared" si="0"/>
        <v>101.73485347762647</v>
      </c>
      <c r="G56" s="124">
        <f t="shared" si="1"/>
        <v>99.99843847203323</v>
      </c>
    </row>
    <row r="57" spans="1:7" ht="62.25" customHeight="1">
      <c r="A57" s="82">
        <v>41034500</v>
      </c>
      <c r="B57" s="121" t="s">
        <v>220</v>
      </c>
      <c r="C57" s="122">
        <v>8158500</v>
      </c>
      <c r="D57" s="122">
        <v>8158500</v>
      </c>
      <c r="E57" s="122">
        <v>8158500</v>
      </c>
      <c r="F57" s="124">
        <f t="shared" si="0"/>
        <v>100</v>
      </c>
      <c r="G57" s="124">
        <f t="shared" si="1"/>
        <v>100</v>
      </c>
    </row>
    <row r="58" spans="1:7" ht="18.75">
      <c r="A58" s="74">
        <v>41035000</v>
      </c>
      <c r="B58" s="119" t="s">
        <v>170</v>
      </c>
      <c r="C58" s="73">
        <v>968100</v>
      </c>
      <c r="D58" s="73">
        <v>1338427</v>
      </c>
      <c r="E58" s="73">
        <v>1305250.04</v>
      </c>
      <c r="F58" s="124">
        <f t="shared" si="0"/>
        <v>134.82595186447682</v>
      </c>
      <c r="G58" s="124">
        <f t="shared" si="1"/>
        <v>97.52119764469785</v>
      </c>
    </row>
    <row r="59" spans="1:7" ht="41.25" customHeight="1">
      <c r="A59" s="74">
        <v>41035200</v>
      </c>
      <c r="B59" s="119" t="s">
        <v>269</v>
      </c>
      <c r="C59" s="73">
        <v>0</v>
      </c>
      <c r="D59" s="73">
        <v>69356</v>
      </c>
      <c r="E59" s="73">
        <v>69356</v>
      </c>
      <c r="F59" s="124">
        <f t="shared" si="0"/>
      </c>
      <c r="G59" s="124">
        <f t="shared" si="1"/>
        <v>100</v>
      </c>
    </row>
    <row r="60" spans="1:7" ht="126.75" customHeight="1">
      <c r="A60" s="74">
        <v>41035800</v>
      </c>
      <c r="B60" s="119" t="s">
        <v>196</v>
      </c>
      <c r="C60" s="73">
        <v>561900</v>
      </c>
      <c r="D60" s="73">
        <v>561900</v>
      </c>
      <c r="E60" s="73">
        <v>498596.06</v>
      </c>
      <c r="F60" s="124">
        <f t="shared" si="0"/>
        <v>88.73394910126356</v>
      </c>
      <c r="G60" s="124">
        <f t="shared" si="1"/>
        <v>88.73394910126356</v>
      </c>
    </row>
    <row r="61" spans="1:7" ht="108" customHeight="1">
      <c r="A61" s="74">
        <v>41036300</v>
      </c>
      <c r="B61" s="119" t="s">
        <v>235</v>
      </c>
      <c r="C61" s="73">
        <v>0</v>
      </c>
      <c r="D61" s="73">
        <v>520000</v>
      </c>
      <c r="E61" s="73">
        <v>100000</v>
      </c>
      <c r="F61" s="124">
        <f t="shared" si="0"/>
      </c>
      <c r="G61" s="124">
        <f t="shared" si="1"/>
        <v>19.230769230769234</v>
      </c>
    </row>
    <row r="62" spans="1:7" ht="137.25" customHeight="1">
      <c r="A62" s="74">
        <v>41036600</v>
      </c>
      <c r="B62" s="119" t="s">
        <v>270</v>
      </c>
      <c r="C62" s="73">
        <v>0</v>
      </c>
      <c r="D62" s="73">
        <v>1293693.74</v>
      </c>
      <c r="E62" s="73">
        <v>1293693.74</v>
      </c>
      <c r="F62" s="124">
        <f t="shared" si="0"/>
      </c>
      <c r="G62" s="124">
        <f t="shared" si="1"/>
        <v>100</v>
      </c>
    </row>
    <row r="63" spans="1:16" s="85" customFormat="1" ht="19.5" thickBot="1">
      <c r="A63" s="70"/>
      <c r="B63" s="86" t="s">
        <v>171</v>
      </c>
      <c r="C63" s="77">
        <f>SUM(C43,C42)</f>
        <v>152109899</v>
      </c>
      <c r="D63" s="77">
        <f>SUM(D43,D42)</f>
        <v>182532131.74</v>
      </c>
      <c r="E63" s="77">
        <f>SUM(E43,E42)</f>
        <v>179036608.96</v>
      </c>
      <c r="F63" s="124">
        <f t="shared" si="0"/>
        <v>117.70214176527722</v>
      </c>
      <c r="G63" s="124">
        <f t="shared" si="1"/>
        <v>98.08498221837509</v>
      </c>
      <c r="H63" s="83"/>
      <c r="I63" s="84"/>
      <c r="J63" s="84"/>
      <c r="K63" s="84"/>
      <c r="L63" s="84"/>
      <c r="M63" s="84"/>
      <c r="N63" s="84"/>
      <c r="P63" s="84"/>
    </row>
    <row r="64" spans="1:10" s="69" customFormat="1" ht="20.25">
      <c r="A64" s="127" t="s">
        <v>1</v>
      </c>
      <c r="B64" s="127"/>
      <c r="C64" s="127"/>
      <c r="D64" s="127"/>
      <c r="E64" s="127"/>
      <c r="F64" s="127"/>
      <c r="G64" s="127"/>
      <c r="H64" s="68"/>
      <c r="J64" s="96"/>
    </row>
    <row r="65" spans="1:13" s="52" customFormat="1" ht="39" customHeight="1">
      <c r="A65" s="86">
        <v>20000000</v>
      </c>
      <c r="B65" s="86" t="s">
        <v>164</v>
      </c>
      <c r="C65" s="79">
        <f>SUM(C66,C67)</f>
        <v>2528800</v>
      </c>
      <c r="D65" s="79">
        <f>SUM(D66,D67)</f>
        <v>2528800</v>
      </c>
      <c r="E65" s="79">
        <f>SUM(E66,E67)</f>
        <v>4895998.82</v>
      </c>
      <c r="F65" s="124">
        <f aca="true" t="shared" si="4" ref="F65:F75">IF(C65=0,"",E65/C65*100)</f>
        <v>193.60957054729516</v>
      </c>
      <c r="G65" s="124">
        <f aca="true" t="shared" si="5" ref="G65:G75">IF(D65=0,"",E65/D65*100)</f>
        <v>193.60957054729516</v>
      </c>
      <c r="H65" s="87"/>
      <c r="I65" s="88"/>
      <c r="J65" s="88"/>
      <c r="K65" s="88"/>
      <c r="L65" s="88"/>
      <c r="M65" s="88"/>
    </row>
    <row r="66" spans="1:13" ht="48" customHeight="1">
      <c r="A66" s="89">
        <v>21110000</v>
      </c>
      <c r="B66" s="89" t="s">
        <v>271</v>
      </c>
      <c r="C66" s="122">
        <v>0</v>
      </c>
      <c r="D66" s="122">
        <v>0</v>
      </c>
      <c r="E66" s="122">
        <v>1273.95</v>
      </c>
      <c r="F66" s="124">
        <f>IF(C66=0,"",E66/C66*100)</f>
      </c>
      <c r="G66" s="124">
        <f>IF(D66=0,"",E66/D66*100)</f>
      </c>
      <c r="H66" s="87"/>
      <c r="I66" s="87"/>
      <c r="J66" s="87"/>
      <c r="K66" s="87"/>
      <c r="L66" s="87"/>
      <c r="M66" s="87"/>
    </row>
    <row r="67" spans="1:8" s="52" customFormat="1" ht="48" customHeight="1">
      <c r="A67" s="86">
        <v>25000000</v>
      </c>
      <c r="B67" s="86" t="s">
        <v>172</v>
      </c>
      <c r="C67" s="79">
        <f>SUM(C68:C69)</f>
        <v>2528800</v>
      </c>
      <c r="D67" s="79">
        <f>SUM(D68:D69)</f>
        <v>2528800</v>
      </c>
      <c r="E67" s="79">
        <f>SUM(E68:E69)</f>
        <v>4894724.87</v>
      </c>
      <c r="F67" s="124">
        <f t="shared" si="4"/>
        <v>193.55919289781716</v>
      </c>
      <c r="G67" s="124">
        <f t="shared" si="5"/>
        <v>193.55919289781716</v>
      </c>
      <c r="H67" s="3"/>
    </row>
    <row r="68" spans="1:7" ht="48" customHeight="1">
      <c r="A68" s="89">
        <v>25010000</v>
      </c>
      <c r="B68" s="117" t="s">
        <v>197</v>
      </c>
      <c r="C68" s="73">
        <v>1808900</v>
      </c>
      <c r="D68" s="73">
        <v>1808900</v>
      </c>
      <c r="E68" s="73">
        <v>1603079.56</v>
      </c>
      <c r="F68" s="124">
        <f t="shared" si="4"/>
        <v>88.62179003814474</v>
      </c>
      <c r="G68" s="124">
        <f t="shared" si="5"/>
        <v>88.62179003814474</v>
      </c>
    </row>
    <row r="69" spans="1:7" ht="48" customHeight="1">
      <c r="A69" s="89">
        <v>25020000</v>
      </c>
      <c r="B69" s="117" t="s">
        <v>230</v>
      </c>
      <c r="C69" s="73">
        <v>719900</v>
      </c>
      <c r="D69" s="73">
        <v>719900</v>
      </c>
      <c r="E69" s="73">
        <v>3291645.31</v>
      </c>
      <c r="F69" s="125" t="s">
        <v>213</v>
      </c>
      <c r="G69" s="125" t="s">
        <v>213</v>
      </c>
    </row>
    <row r="70" spans="1:8" s="52" customFormat="1" ht="30.75" customHeight="1">
      <c r="A70" s="70">
        <v>40000000</v>
      </c>
      <c r="B70" s="86" t="s">
        <v>169</v>
      </c>
      <c r="C70" s="77">
        <f>C71</f>
        <v>1136100</v>
      </c>
      <c r="D70" s="77">
        <f>D71</f>
        <v>5356445.220000001</v>
      </c>
      <c r="E70" s="77">
        <f>E71</f>
        <v>4284100</v>
      </c>
      <c r="F70" s="125" t="s">
        <v>213</v>
      </c>
      <c r="G70" s="124">
        <f t="shared" si="5"/>
        <v>79.98028214689741</v>
      </c>
      <c r="H70" s="3"/>
    </row>
    <row r="71" spans="1:8" s="81" customFormat="1" ht="33.75" customHeight="1">
      <c r="A71" s="74">
        <v>41030000</v>
      </c>
      <c r="B71" s="117" t="s">
        <v>229</v>
      </c>
      <c r="C71" s="73">
        <f>SUM(C72:C73)</f>
        <v>1136100</v>
      </c>
      <c r="D71" s="73">
        <f>SUM(D72:D73)</f>
        <v>5356445.220000001</v>
      </c>
      <c r="E71" s="73">
        <f>SUM(E72:E73)</f>
        <v>4284100</v>
      </c>
      <c r="F71" s="125" t="s">
        <v>213</v>
      </c>
      <c r="G71" s="124">
        <f t="shared" si="5"/>
        <v>79.98028214689741</v>
      </c>
      <c r="H71" s="80"/>
    </row>
    <row r="72" spans="1:7" ht="32.25" customHeight="1">
      <c r="A72" s="74">
        <v>41035000</v>
      </c>
      <c r="B72" s="119" t="s">
        <v>170</v>
      </c>
      <c r="C72" s="73">
        <v>0</v>
      </c>
      <c r="D72" s="73">
        <v>3447245.22</v>
      </c>
      <c r="E72" s="73">
        <v>3148000</v>
      </c>
      <c r="F72" s="124">
        <f t="shared" si="4"/>
      </c>
      <c r="G72" s="124">
        <f t="shared" si="5"/>
        <v>91.31929407679328</v>
      </c>
    </row>
    <row r="73" spans="1:7" ht="60" customHeight="1">
      <c r="A73" s="74">
        <v>41034400</v>
      </c>
      <c r="B73" s="119" t="s">
        <v>221</v>
      </c>
      <c r="C73" s="73">
        <v>1136100</v>
      </c>
      <c r="D73" s="73">
        <v>1909200</v>
      </c>
      <c r="E73" s="73">
        <v>1136100</v>
      </c>
      <c r="F73" s="124">
        <f t="shared" si="4"/>
        <v>100</v>
      </c>
      <c r="G73" s="124">
        <f t="shared" si="5"/>
        <v>59.506599622878696</v>
      </c>
    </row>
    <row r="74" spans="1:8" s="52" customFormat="1" ht="35.25" customHeight="1">
      <c r="A74" s="67"/>
      <c r="B74" s="78" t="s">
        <v>173</v>
      </c>
      <c r="C74" s="79">
        <f>C65+C70</f>
        <v>3664900</v>
      </c>
      <c r="D74" s="79">
        <f>D65+D70</f>
        <v>7885245.220000001</v>
      </c>
      <c r="E74" s="79">
        <f>E65+E70</f>
        <v>9180098.82</v>
      </c>
      <c r="F74" s="125" t="s">
        <v>213</v>
      </c>
      <c r="G74" s="124">
        <f t="shared" si="5"/>
        <v>116.42122171059125</v>
      </c>
      <c r="H74" s="3"/>
    </row>
    <row r="75" spans="1:8" s="52" customFormat="1" ht="35.25" customHeight="1">
      <c r="A75" s="67"/>
      <c r="B75" s="78" t="s">
        <v>174</v>
      </c>
      <c r="C75" s="79">
        <f>SUM(C74,C63)</f>
        <v>155774799</v>
      </c>
      <c r="D75" s="79">
        <f>SUM(D74,D63)</f>
        <v>190417376.96</v>
      </c>
      <c r="E75" s="79">
        <f>SUM(E74,E63)</f>
        <v>188216707.78</v>
      </c>
      <c r="F75" s="124">
        <f t="shared" si="4"/>
        <v>120.82615993617813</v>
      </c>
      <c r="G75" s="124">
        <f t="shared" si="5"/>
        <v>98.8442918313793</v>
      </c>
      <c r="H75" s="3"/>
    </row>
    <row r="76" spans="1:2" ht="18.75">
      <c r="A76" s="58"/>
      <c r="B76" s="90"/>
    </row>
    <row r="77" spans="1:2" ht="18.75">
      <c r="A77" s="58"/>
      <c r="B77" s="90"/>
    </row>
    <row r="78" spans="1:2" ht="18.75">
      <c r="A78" s="58"/>
      <c r="B78" s="90"/>
    </row>
    <row r="79" ht="18.75">
      <c r="A79" s="58"/>
    </row>
    <row r="80" ht="18.75">
      <c r="A80" s="58"/>
    </row>
    <row r="81" ht="18.75">
      <c r="A81" s="58"/>
    </row>
    <row r="82" ht="18.75">
      <c r="A82" s="58"/>
    </row>
    <row r="83" ht="18.75">
      <c r="A83" s="58"/>
    </row>
    <row r="84" ht="18.75">
      <c r="A84" s="58"/>
    </row>
    <row r="85" ht="18.75">
      <c r="A85" s="58"/>
    </row>
    <row r="86" ht="18.75">
      <c r="A86" s="58"/>
    </row>
    <row r="87" ht="18.75">
      <c r="A87" s="58"/>
    </row>
    <row r="88" ht="18.75">
      <c r="A88" s="58"/>
    </row>
    <row r="89" ht="18.75">
      <c r="A89" s="58"/>
    </row>
    <row r="90" ht="18.75">
      <c r="A90" s="58"/>
    </row>
    <row r="91" ht="18.75">
      <c r="A91" s="58"/>
    </row>
    <row r="92" ht="18.75">
      <c r="A92" s="58"/>
    </row>
    <row r="93" ht="18.75">
      <c r="A93" s="58"/>
    </row>
    <row r="94" ht="18.75">
      <c r="A94" s="58"/>
    </row>
    <row r="95" ht="18.75">
      <c r="A95" s="58"/>
    </row>
    <row r="96" ht="18.75">
      <c r="A96" s="58"/>
    </row>
    <row r="97" ht="18.75">
      <c r="A97" s="58"/>
    </row>
    <row r="98" ht="18.75">
      <c r="A98" s="58"/>
    </row>
    <row r="99" ht="18.75">
      <c r="A99" s="58"/>
    </row>
    <row r="100" ht="18.75">
      <c r="A100" s="58"/>
    </row>
    <row r="101" ht="18.75">
      <c r="A101" s="58"/>
    </row>
    <row r="102" ht="18.75">
      <c r="A102" s="58"/>
    </row>
    <row r="103" ht="18.75">
      <c r="A103" s="58"/>
    </row>
    <row r="104" ht="18.75">
      <c r="A104" s="58"/>
    </row>
    <row r="105" ht="18.75">
      <c r="A105" s="58"/>
    </row>
    <row r="106" ht="18.75">
      <c r="A106" s="58"/>
    </row>
    <row r="107" ht="18.75">
      <c r="A107" s="58"/>
    </row>
    <row r="108" ht="18.75">
      <c r="A108" s="58"/>
    </row>
    <row r="109" ht="18.75">
      <c r="A109" s="58"/>
    </row>
    <row r="110" ht="18.75">
      <c r="A110" s="58"/>
    </row>
    <row r="111" ht="18.75">
      <c r="A111" s="58"/>
    </row>
    <row r="112" ht="18.75">
      <c r="A112" s="58"/>
    </row>
    <row r="113" ht="18.75">
      <c r="A113" s="58"/>
    </row>
    <row r="114" ht="18.75">
      <c r="A114" s="58"/>
    </row>
    <row r="115" ht="18.75">
      <c r="A115" s="58"/>
    </row>
    <row r="116" ht="18.75">
      <c r="A116" s="58"/>
    </row>
    <row r="117" ht="18.75">
      <c r="A117" s="58"/>
    </row>
    <row r="118" ht="18.75">
      <c r="A118" s="58"/>
    </row>
    <row r="119" ht="18.75">
      <c r="A119" s="58"/>
    </row>
    <row r="120" ht="18.75">
      <c r="A120" s="58"/>
    </row>
    <row r="121" ht="18.75">
      <c r="A121" s="58"/>
    </row>
    <row r="122" ht="18.75">
      <c r="A122" s="58"/>
    </row>
    <row r="123" ht="18.75">
      <c r="A123" s="58"/>
    </row>
    <row r="124" ht="18.75">
      <c r="A124" s="58"/>
    </row>
    <row r="125" ht="18.75">
      <c r="A125" s="58"/>
    </row>
    <row r="126" ht="18.75">
      <c r="A126" s="58"/>
    </row>
    <row r="127" ht="18.75">
      <c r="A127" s="58"/>
    </row>
    <row r="128" ht="18.75">
      <c r="A128" s="58"/>
    </row>
    <row r="129" ht="18.75">
      <c r="A129" s="58"/>
    </row>
    <row r="130" ht="18.75">
      <c r="A130" s="58"/>
    </row>
    <row r="131" ht="18.75">
      <c r="A131" s="58"/>
    </row>
    <row r="132" ht="18.75">
      <c r="A132" s="58"/>
    </row>
    <row r="133" ht="18.75">
      <c r="A133" s="58"/>
    </row>
    <row r="134" ht="18.75">
      <c r="A134" s="58"/>
    </row>
  </sheetData>
  <sheetProtection/>
  <mergeCells count="7">
    <mergeCell ref="E5:G5"/>
    <mergeCell ref="A64:G64"/>
    <mergeCell ref="B7:D7"/>
    <mergeCell ref="B8:D8"/>
    <mergeCell ref="B9:D9"/>
    <mergeCell ref="A14:G14"/>
    <mergeCell ref="A13:G13"/>
  </mergeCells>
  <printOptions/>
  <pageMargins left="0.7874015748031497" right="0.3937007874015748" top="0.3937007874015748" bottom="0.3937007874015748" header="0" footer="0"/>
  <pageSetup fitToHeight="100" horizontalDpi="600" verticalDpi="600" orientation="landscape" paperSize="9" scale="68" r:id="rId1"/>
  <headerFooter alignWithMargins="0">
    <oddFooter>&amp;R&amp;P</oddFooter>
  </headerFooter>
  <rowBreaks count="3" manualBreakCount="3">
    <brk id="27" max="6" man="1"/>
    <brk id="51" max="6" man="1"/>
    <brk id="60" max="6" man="1"/>
  </rowBreaks>
</worksheet>
</file>

<file path=xl/worksheets/sheet2.xml><?xml version="1.0" encoding="utf-8"?>
<worksheet xmlns="http://schemas.openxmlformats.org/spreadsheetml/2006/main" xmlns:r="http://schemas.openxmlformats.org/officeDocument/2006/relationships">
  <dimension ref="A1:IO181"/>
  <sheetViews>
    <sheetView view="pageBreakPreview" zoomScale="50" zoomScaleNormal="50" zoomScaleSheetLayoutView="50" zoomScalePageLayoutView="0" workbookViewId="0" topLeftCell="A1">
      <selection activeCell="C45" sqref="C45"/>
    </sheetView>
  </sheetViews>
  <sheetFormatPr defaultColWidth="9.00390625" defaultRowHeight="12.75"/>
  <cols>
    <col min="1" max="1" width="13.625" style="2" customWidth="1"/>
    <col min="2" max="2" width="113.125" style="4" customWidth="1"/>
    <col min="3" max="7" width="26.625" style="1" customWidth="1"/>
    <col min="8" max="8" width="5.25390625" style="39" customWidth="1"/>
    <col min="9" max="9" width="13.25390625" style="34" bestFit="1" customWidth="1"/>
    <col min="10" max="10" width="15.375" style="34" customWidth="1"/>
    <col min="11" max="249" width="9.125" style="34" customWidth="1"/>
    <col min="250" max="16384" width="9.125" style="1" customWidth="1"/>
  </cols>
  <sheetData>
    <row r="1" spans="1:249" s="5" customFormat="1" ht="18.75">
      <c r="A1" s="51">
        <v>1</v>
      </c>
      <c r="B1" s="50">
        <v>2</v>
      </c>
      <c r="C1" s="51">
        <v>3</v>
      </c>
      <c r="D1" s="50">
        <v>4</v>
      </c>
      <c r="E1" s="51">
        <v>5</v>
      </c>
      <c r="F1" s="51">
        <v>6</v>
      </c>
      <c r="G1" s="51">
        <v>7</v>
      </c>
      <c r="H1" s="39"/>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row>
    <row r="2" spans="1:249" s="99" customFormat="1" ht="21.75" customHeight="1">
      <c r="A2" s="130" t="s">
        <v>2</v>
      </c>
      <c r="B2" s="131"/>
      <c r="C2" s="131"/>
      <c r="D2" s="131"/>
      <c r="E2" s="131"/>
      <c r="F2" s="131"/>
      <c r="G2" s="132"/>
      <c r="H2" s="97"/>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row>
    <row r="3" spans="1:249" s="101" customFormat="1" ht="22.5" customHeight="1">
      <c r="A3" s="133" t="s">
        <v>0</v>
      </c>
      <c r="B3" s="134"/>
      <c r="C3" s="134"/>
      <c r="D3" s="134"/>
      <c r="E3" s="134"/>
      <c r="F3" s="134"/>
      <c r="G3" s="135"/>
      <c r="H3" s="97"/>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row>
    <row r="4" spans="1:249" s="6" customFormat="1" ht="22.5" customHeight="1">
      <c r="A4" s="7" t="s">
        <v>3</v>
      </c>
      <c r="B4" s="8" t="s">
        <v>4</v>
      </c>
      <c r="C4" s="93">
        <v>1111320</v>
      </c>
      <c r="D4" s="94">
        <v>1327850</v>
      </c>
      <c r="E4" s="94">
        <v>1132040</v>
      </c>
      <c r="F4" s="95">
        <f>SUM(E4/C4*100)</f>
        <v>101.86444948349711</v>
      </c>
      <c r="G4" s="95">
        <f>SUM(E4/D4*100)</f>
        <v>85.25360545242309</v>
      </c>
      <c r="H4" s="39"/>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row>
    <row r="5" spans="1:249" s="6" customFormat="1" ht="18.75">
      <c r="A5" s="11" t="s">
        <v>5</v>
      </c>
      <c r="B5" s="12" t="s">
        <v>6</v>
      </c>
      <c r="C5" s="13">
        <f>SUM(C6:C12)</f>
        <v>51203402</v>
      </c>
      <c r="D5" s="13">
        <f>SUM(D6:D12)</f>
        <v>64514881.25</v>
      </c>
      <c r="E5" s="13">
        <f>SUM(E6:E12)</f>
        <v>62852648.4</v>
      </c>
      <c r="F5" s="10">
        <f aca="true" t="shared" si="0" ref="F5:F58">SUM(E5/C5*100)</f>
        <v>122.75092268283268</v>
      </c>
      <c r="G5" s="10">
        <f aca="true" t="shared" si="1" ref="G5:G70">SUM(E5/D5*100)</f>
        <v>97.42348925117179</v>
      </c>
      <c r="H5" s="39"/>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row>
    <row r="6" spans="1:249" s="6" customFormat="1" ht="18.75">
      <c r="A6" s="14" t="s">
        <v>7</v>
      </c>
      <c r="B6" s="15" t="s">
        <v>8</v>
      </c>
      <c r="C6" s="92">
        <v>48881186</v>
      </c>
      <c r="D6" s="16">
        <v>61940153.89</v>
      </c>
      <c r="E6" s="16">
        <v>60415874.92</v>
      </c>
      <c r="F6" s="23">
        <f t="shared" si="0"/>
        <v>123.597399866689</v>
      </c>
      <c r="G6" s="23">
        <f t="shared" si="1"/>
        <v>97.53911013410303</v>
      </c>
      <c r="H6" s="39"/>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row>
    <row r="7" spans="1:249" s="6" customFormat="1" ht="18.75">
      <c r="A7" s="14" t="s">
        <v>9</v>
      </c>
      <c r="B7" s="15" t="s">
        <v>10</v>
      </c>
      <c r="C7" s="92">
        <v>561900</v>
      </c>
      <c r="D7" s="16">
        <v>561900</v>
      </c>
      <c r="E7" s="16">
        <v>498596</v>
      </c>
      <c r="F7" s="23">
        <f aca="true" t="shared" si="2" ref="F7:F12">SUM(E7/C7*100)</f>
        <v>88.73393842320698</v>
      </c>
      <c r="G7" s="23">
        <f aca="true" t="shared" si="3" ref="G7:G12">SUM(E7/D7*100)</f>
        <v>88.73393842320698</v>
      </c>
      <c r="H7" s="39"/>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row>
    <row r="8" spans="1:249" s="6" customFormat="1" ht="18.75" customHeight="1">
      <c r="A8" s="14" t="s">
        <v>11</v>
      </c>
      <c r="B8" s="15" t="s">
        <v>12</v>
      </c>
      <c r="C8" s="92">
        <v>580600</v>
      </c>
      <c r="D8" s="16">
        <v>536908.82</v>
      </c>
      <c r="E8" s="16">
        <v>517111.4</v>
      </c>
      <c r="F8" s="23">
        <f t="shared" si="2"/>
        <v>89.06500172235619</v>
      </c>
      <c r="G8" s="23">
        <f t="shared" si="3"/>
        <v>96.31270352384973</v>
      </c>
      <c r="H8" s="39"/>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row>
    <row r="9" spans="1:249" s="6" customFormat="1" ht="18.75">
      <c r="A9" s="14" t="s">
        <v>13</v>
      </c>
      <c r="B9" s="15" t="s">
        <v>14</v>
      </c>
      <c r="C9" s="92">
        <v>561731</v>
      </c>
      <c r="D9" s="16">
        <v>696542.88</v>
      </c>
      <c r="E9" s="16">
        <v>674372.96</v>
      </c>
      <c r="F9" s="23">
        <f t="shared" si="2"/>
        <v>120.0526515360555</v>
      </c>
      <c r="G9" s="23">
        <f t="shared" si="3"/>
        <v>96.81714929022029</v>
      </c>
      <c r="H9" s="39"/>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row>
    <row r="10" spans="1:249" s="6" customFormat="1" ht="18.75">
      <c r="A10" s="14" t="s">
        <v>15</v>
      </c>
      <c r="B10" s="15" t="s">
        <v>16</v>
      </c>
      <c r="C10" s="92">
        <v>388885</v>
      </c>
      <c r="D10" s="16">
        <v>539611</v>
      </c>
      <c r="E10" s="16">
        <v>521501.75</v>
      </c>
      <c r="F10" s="23">
        <f t="shared" si="2"/>
        <v>134.1017910179102</v>
      </c>
      <c r="G10" s="23">
        <f t="shared" si="3"/>
        <v>96.6440176349259</v>
      </c>
      <c r="H10" s="39"/>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row>
    <row r="11" spans="1:249" s="6" customFormat="1" ht="18.75">
      <c r="A11" s="14" t="s">
        <v>17</v>
      </c>
      <c r="B11" s="15" t="s">
        <v>18</v>
      </c>
      <c r="C11" s="92">
        <v>211000</v>
      </c>
      <c r="D11" s="16">
        <v>221664.66</v>
      </c>
      <c r="E11" s="16">
        <v>212741.37</v>
      </c>
      <c r="F11" s="23">
        <f t="shared" si="2"/>
        <v>100.82529383886256</v>
      </c>
      <c r="G11" s="23">
        <f t="shared" si="3"/>
        <v>95.97441919699784</v>
      </c>
      <c r="H11" s="39"/>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row>
    <row r="12" spans="1:249" s="6" customFormat="1" ht="37.5">
      <c r="A12" s="14" t="s">
        <v>19</v>
      </c>
      <c r="B12" s="15" t="s">
        <v>20</v>
      </c>
      <c r="C12" s="103">
        <v>18100</v>
      </c>
      <c r="D12" s="16">
        <v>18100</v>
      </c>
      <c r="E12" s="16">
        <v>12450</v>
      </c>
      <c r="F12" s="23">
        <f t="shared" si="2"/>
        <v>68.78453038674033</v>
      </c>
      <c r="G12" s="23">
        <f t="shared" si="3"/>
        <v>68.78453038674033</v>
      </c>
      <c r="H12" s="39"/>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row>
    <row r="13" spans="1:249" s="6" customFormat="1" ht="22.5" customHeight="1">
      <c r="A13" s="11" t="s">
        <v>21</v>
      </c>
      <c r="B13" s="12" t="s">
        <v>22</v>
      </c>
      <c r="C13" s="13">
        <f>SUM(C14:C19)</f>
        <v>29599300</v>
      </c>
      <c r="D13" s="13">
        <f>SUM(D14:D19)</f>
        <v>37122699</v>
      </c>
      <c r="E13" s="13">
        <f>SUM(E14:E19)</f>
        <v>36379592.04</v>
      </c>
      <c r="F13" s="10">
        <f t="shared" si="0"/>
        <v>122.90693374505477</v>
      </c>
      <c r="G13" s="10">
        <f t="shared" si="1"/>
        <v>97.99824102229205</v>
      </c>
      <c r="H13" s="39"/>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row>
    <row r="14" spans="1:249" s="6" customFormat="1" ht="21" customHeight="1">
      <c r="A14" s="14" t="s">
        <v>23</v>
      </c>
      <c r="B14" s="15" t="s">
        <v>24</v>
      </c>
      <c r="C14" s="92">
        <v>22895300</v>
      </c>
      <c r="D14" s="16">
        <v>29299292</v>
      </c>
      <c r="E14" s="16">
        <v>28634331.51</v>
      </c>
      <c r="F14" s="23">
        <f t="shared" si="0"/>
        <v>125.06641760536006</v>
      </c>
      <c r="G14" s="23">
        <f t="shared" si="1"/>
        <v>97.7304554321654</v>
      </c>
      <c r="H14" s="39"/>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row>
    <row r="15" spans="1:249" s="6" customFormat="1" ht="21" customHeight="1">
      <c r="A15" s="14" t="s">
        <v>176</v>
      </c>
      <c r="B15" s="15" t="s">
        <v>178</v>
      </c>
      <c r="C15" s="103">
        <v>2679400</v>
      </c>
      <c r="D15" s="16">
        <v>3213035</v>
      </c>
      <c r="E15" s="16">
        <v>3181056.98</v>
      </c>
      <c r="F15" s="23">
        <f t="shared" si="0"/>
        <v>118.72273568709413</v>
      </c>
      <c r="G15" s="23">
        <f t="shared" si="1"/>
        <v>99.00474100033146</v>
      </c>
      <c r="H15" s="39"/>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row>
    <row r="16" spans="1:249" s="6" customFormat="1" ht="21" customHeight="1">
      <c r="A16" s="14" t="s">
        <v>177</v>
      </c>
      <c r="B16" s="15" t="s">
        <v>179</v>
      </c>
      <c r="C16" s="103">
        <v>2886400</v>
      </c>
      <c r="D16" s="16">
        <v>3319419</v>
      </c>
      <c r="E16" s="16">
        <v>3282808.08</v>
      </c>
      <c r="F16" s="23">
        <f t="shared" si="0"/>
        <v>113.7336502217295</v>
      </c>
      <c r="G16" s="23">
        <f t="shared" si="1"/>
        <v>98.89706843275887</v>
      </c>
      <c r="H16" s="39"/>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row>
    <row r="17" spans="1:249" s="6" customFormat="1" ht="21" customHeight="1">
      <c r="A17" s="14" t="s">
        <v>25</v>
      </c>
      <c r="B17" s="15" t="s">
        <v>26</v>
      </c>
      <c r="C17" s="103">
        <v>25000</v>
      </c>
      <c r="D17" s="16">
        <v>25000</v>
      </c>
      <c r="E17" s="16">
        <v>19000</v>
      </c>
      <c r="F17" s="23">
        <f t="shared" si="0"/>
        <v>76</v>
      </c>
      <c r="G17" s="23">
        <f t="shared" si="1"/>
        <v>76</v>
      </c>
      <c r="H17" s="39"/>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row>
    <row r="18" spans="1:249" s="6" customFormat="1" ht="21" customHeight="1">
      <c r="A18" s="14" t="s">
        <v>180</v>
      </c>
      <c r="B18" s="15" t="s">
        <v>181</v>
      </c>
      <c r="C18" s="103">
        <v>515100</v>
      </c>
      <c r="D18" s="16">
        <v>667853</v>
      </c>
      <c r="E18" s="16">
        <v>667851.56</v>
      </c>
      <c r="F18" s="23">
        <f t="shared" si="0"/>
        <v>129.65473888565327</v>
      </c>
      <c r="G18" s="23">
        <f t="shared" si="1"/>
        <v>99.99978438368925</v>
      </c>
      <c r="H18" s="39"/>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row>
    <row r="19" spans="1:249" s="6" customFormat="1" ht="21" customHeight="1">
      <c r="A19" s="14" t="s">
        <v>27</v>
      </c>
      <c r="B19" s="15" t="s">
        <v>28</v>
      </c>
      <c r="C19" s="103">
        <v>598100</v>
      </c>
      <c r="D19" s="16">
        <v>598100</v>
      </c>
      <c r="E19" s="16">
        <v>594543.91</v>
      </c>
      <c r="F19" s="23">
        <f t="shared" si="0"/>
        <v>99.40543554589534</v>
      </c>
      <c r="G19" s="23">
        <f t="shared" si="1"/>
        <v>99.40543554589534</v>
      </c>
      <c r="H19" s="39"/>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row>
    <row r="20" spans="1:249" s="6" customFormat="1" ht="18.75" customHeight="1">
      <c r="A20" s="11" t="s">
        <v>29</v>
      </c>
      <c r="B20" s="12" t="s">
        <v>30</v>
      </c>
      <c r="C20" s="13">
        <f>SUM(C21:C58)</f>
        <v>49531500</v>
      </c>
      <c r="D20" s="13">
        <f>SUM(D21:D58)</f>
        <v>53766537.55</v>
      </c>
      <c r="E20" s="13">
        <f>SUM(E21:E58)</f>
        <v>52381985.160000004</v>
      </c>
      <c r="F20" s="10">
        <f t="shared" si="0"/>
        <v>105.75489367372279</v>
      </c>
      <c r="G20" s="10">
        <f t="shared" si="1"/>
        <v>97.42488087741854</v>
      </c>
      <c r="H20" s="39"/>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row>
    <row r="21" spans="1:249" s="6" customFormat="1" ht="35.25" customHeight="1">
      <c r="A21" s="14" t="s">
        <v>31</v>
      </c>
      <c r="B21" s="17" t="s">
        <v>32</v>
      </c>
      <c r="C21" s="103">
        <v>5381800.000000001</v>
      </c>
      <c r="D21" s="16">
        <v>5381800</v>
      </c>
      <c r="E21" s="16">
        <v>5135535.11</v>
      </c>
      <c r="F21" s="23">
        <f t="shared" si="0"/>
        <v>95.4241166524211</v>
      </c>
      <c r="G21" s="23">
        <f t="shared" si="1"/>
        <v>95.42411665242113</v>
      </c>
      <c r="H21" s="39"/>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row>
    <row r="22" spans="1:249" s="6" customFormat="1" ht="42" customHeight="1">
      <c r="A22" s="18" t="s">
        <v>33</v>
      </c>
      <c r="B22" s="106" t="s">
        <v>34</v>
      </c>
      <c r="C22" s="103">
        <v>575600</v>
      </c>
      <c r="D22" s="19">
        <v>611732.7</v>
      </c>
      <c r="E22" s="19">
        <v>611732.7</v>
      </c>
      <c r="F22" s="23">
        <f t="shared" si="0"/>
        <v>106.27739749826269</v>
      </c>
      <c r="G22" s="23">
        <f t="shared" si="1"/>
        <v>100</v>
      </c>
      <c r="H22" s="39"/>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row>
    <row r="23" spans="1:249" s="20" customFormat="1" ht="37.5">
      <c r="A23" s="14" t="s">
        <v>35</v>
      </c>
      <c r="B23" s="107" t="s">
        <v>36</v>
      </c>
      <c r="C23" s="103">
        <v>175000</v>
      </c>
      <c r="D23" s="16">
        <v>53832</v>
      </c>
      <c r="E23" s="16">
        <v>53832</v>
      </c>
      <c r="F23" s="23">
        <f t="shared" si="0"/>
        <v>30.761142857142858</v>
      </c>
      <c r="G23" s="23">
        <f t="shared" si="1"/>
        <v>100</v>
      </c>
      <c r="H23" s="39"/>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row>
    <row r="24" spans="1:249" s="20" customFormat="1" ht="225.75" customHeight="1">
      <c r="A24" s="14" t="s">
        <v>37</v>
      </c>
      <c r="B24" s="108" t="s">
        <v>38</v>
      </c>
      <c r="C24" s="103">
        <v>341400</v>
      </c>
      <c r="D24" s="16">
        <v>341400</v>
      </c>
      <c r="E24" s="16">
        <v>302045.45</v>
      </c>
      <c r="F24" s="23">
        <f t="shared" si="0"/>
        <v>88.47259812536615</v>
      </c>
      <c r="G24" s="23">
        <f t="shared" si="1"/>
        <v>88.47259812536615</v>
      </c>
      <c r="H24" s="39"/>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row>
    <row r="25" spans="1:249" s="6" customFormat="1" ht="57" customHeight="1">
      <c r="A25" s="21" t="s">
        <v>39</v>
      </c>
      <c r="B25" s="109" t="s">
        <v>40</v>
      </c>
      <c r="C25" s="103">
        <v>1100</v>
      </c>
      <c r="D25" s="22">
        <v>1929.64</v>
      </c>
      <c r="E25" s="22">
        <v>1929.64</v>
      </c>
      <c r="F25" s="23">
        <f t="shared" si="0"/>
        <v>175.4218181818182</v>
      </c>
      <c r="G25" s="23">
        <f t="shared" si="1"/>
        <v>100</v>
      </c>
      <c r="H25" s="39"/>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row>
    <row r="26" spans="1:249" s="6" customFormat="1" ht="57" customHeight="1">
      <c r="A26" s="14" t="s">
        <v>41</v>
      </c>
      <c r="B26" s="107" t="s">
        <v>42</v>
      </c>
      <c r="C26" s="103">
        <v>1000</v>
      </c>
      <c r="D26" s="16">
        <v>0</v>
      </c>
      <c r="E26" s="16">
        <v>0</v>
      </c>
      <c r="F26" s="23">
        <f t="shared" si="0"/>
        <v>0</v>
      </c>
      <c r="G26" s="23">
        <v>0</v>
      </c>
      <c r="H26" s="39"/>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row>
    <row r="27" spans="1:249" s="6" customFormat="1" ht="38.25" customHeight="1">
      <c r="A27" s="18" t="s">
        <v>43</v>
      </c>
      <c r="B27" s="106" t="s">
        <v>44</v>
      </c>
      <c r="C27" s="103">
        <v>833500</v>
      </c>
      <c r="D27" s="19">
        <v>833500</v>
      </c>
      <c r="E27" s="19">
        <v>767660.02</v>
      </c>
      <c r="F27" s="23">
        <f t="shared" si="0"/>
        <v>92.1007822435513</v>
      </c>
      <c r="G27" s="23">
        <f t="shared" si="1"/>
        <v>92.1007822435513</v>
      </c>
      <c r="H27" s="39"/>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row>
    <row r="28" spans="1:249" s="6" customFormat="1" ht="41.25" customHeight="1">
      <c r="A28" s="14" t="s">
        <v>45</v>
      </c>
      <c r="B28" s="107" t="s">
        <v>46</v>
      </c>
      <c r="C28" s="103">
        <v>457000</v>
      </c>
      <c r="D28" s="16">
        <v>539811.3</v>
      </c>
      <c r="E28" s="16">
        <v>539811.3</v>
      </c>
      <c r="F28" s="23">
        <f t="shared" si="0"/>
        <v>118.12063457330417</v>
      </c>
      <c r="G28" s="23">
        <f t="shared" si="1"/>
        <v>100</v>
      </c>
      <c r="H28" s="39"/>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row>
    <row r="29" spans="1:249" s="6" customFormat="1" ht="20.25" customHeight="1">
      <c r="A29" s="18" t="s">
        <v>47</v>
      </c>
      <c r="B29" s="106" t="s">
        <v>48</v>
      </c>
      <c r="C29" s="103">
        <v>21000</v>
      </c>
      <c r="D29" s="19">
        <v>15333.45</v>
      </c>
      <c r="E29" s="19">
        <v>15333.45</v>
      </c>
      <c r="F29" s="23">
        <f t="shared" si="0"/>
        <v>73.01642857142858</v>
      </c>
      <c r="G29" s="23">
        <f t="shared" si="1"/>
        <v>100</v>
      </c>
      <c r="H29" s="39"/>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row>
    <row r="30" spans="1:249" s="6" customFormat="1" ht="103.5" customHeight="1">
      <c r="A30" s="14" t="s">
        <v>49</v>
      </c>
      <c r="B30" s="108" t="s">
        <v>50</v>
      </c>
      <c r="C30" s="103">
        <v>598200</v>
      </c>
      <c r="D30" s="16">
        <v>598200</v>
      </c>
      <c r="E30" s="16">
        <v>542606.06</v>
      </c>
      <c r="F30" s="23">
        <f t="shared" si="0"/>
        <v>90.70646272149784</v>
      </c>
      <c r="G30" s="23">
        <f t="shared" si="1"/>
        <v>90.70646272149784</v>
      </c>
      <c r="H30" s="56"/>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row>
    <row r="31" spans="1:249" s="6" customFormat="1" ht="74.25" customHeight="1">
      <c r="A31" s="14" t="s">
        <v>51</v>
      </c>
      <c r="B31" s="108" t="s">
        <v>52</v>
      </c>
      <c r="C31" s="103">
        <v>61000</v>
      </c>
      <c r="D31" s="16">
        <v>54994.73</v>
      </c>
      <c r="E31" s="16">
        <v>54994.73</v>
      </c>
      <c r="F31" s="23">
        <f t="shared" si="0"/>
        <v>90.15529508196722</v>
      </c>
      <c r="G31" s="23">
        <f t="shared" si="1"/>
        <v>100</v>
      </c>
      <c r="H31" s="39">
        <v>5</v>
      </c>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row>
    <row r="32" spans="1:249" s="6" customFormat="1" ht="38.25" customHeight="1">
      <c r="A32" s="21" t="s">
        <v>53</v>
      </c>
      <c r="B32" s="110" t="s">
        <v>54</v>
      </c>
      <c r="C32" s="103">
        <v>318700</v>
      </c>
      <c r="D32" s="22">
        <v>318700</v>
      </c>
      <c r="E32" s="22">
        <v>318700</v>
      </c>
      <c r="F32" s="23">
        <f t="shared" si="0"/>
        <v>100</v>
      </c>
      <c r="G32" s="23">
        <f t="shared" si="1"/>
        <v>100</v>
      </c>
      <c r="H32" s="39"/>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row>
    <row r="33" spans="1:249" s="6" customFormat="1" ht="24.75" customHeight="1">
      <c r="A33" s="21" t="s">
        <v>55</v>
      </c>
      <c r="B33" s="110" t="s">
        <v>56</v>
      </c>
      <c r="C33" s="103">
        <v>170000</v>
      </c>
      <c r="D33" s="22">
        <v>182391.1</v>
      </c>
      <c r="E33" s="22">
        <v>182391.1</v>
      </c>
      <c r="F33" s="23">
        <f t="shared" si="0"/>
        <v>107.28888235294119</v>
      </c>
      <c r="G33" s="23">
        <f t="shared" si="1"/>
        <v>100</v>
      </c>
      <c r="H33" s="39"/>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row>
    <row r="34" spans="1:249" s="6" customFormat="1" ht="24.75" customHeight="1">
      <c r="A34" s="21" t="s">
        <v>57</v>
      </c>
      <c r="B34" s="110" t="s">
        <v>58</v>
      </c>
      <c r="C34" s="103">
        <v>325000</v>
      </c>
      <c r="D34" s="22">
        <v>325000</v>
      </c>
      <c r="E34" s="22">
        <v>234117.93</v>
      </c>
      <c r="F34" s="23">
        <f t="shared" si="0"/>
        <v>72.03628615384615</v>
      </c>
      <c r="G34" s="23">
        <f t="shared" si="1"/>
        <v>72.03628615384615</v>
      </c>
      <c r="H34" s="39"/>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row>
    <row r="35" spans="1:249" s="6" customFormat="1" ht="24.75" customHeight="1">
      <c r="A35" s="21" t="s">
        <v>59</v>
      </c>
      <c r="B35" s="110" t="s">
        <v>60</v>
      </c>
      <c r="C35" s="103">
        <v>40600</v>
      </c>
      <c r="D35" s="22">
        <v>40811.33</v>
      </c>
      <c r="E35" s="22">
        <v>40811.33</v>
      </c>
      <c r="F35" s="23">
        <f t="shared" si="0"/>
        <v>100.52051724137931</v>
      </c>
      <c r="G35" s="23">
        <f t="shared" si="1"/>
        <v>100</v>
      </c>
      <c r="H35" s="39"/>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row>
    <row r="36" spans="1:249" s="6" customFormat="1" ht="24.75" customHeight="1">
      <c r="A36" s="21" t="s">
        <v>61</v>
      </c>
      <c r="B36" s="109" t="s">
        <v>62</v>
      </c>
      <c r="C36" s="103">
        <v>355000</v>
      </c>
      <c r="D36" s="22">
        <v>392155.5</v>
      </c>
      <c r="E36" s="22">
        <v>392155.5</v>
      </c>
      <c r="F36" s="23">
        <f t="shared" si="0"/>
        <v>110.466338028169</v>
      </c>
      <c r="G36" s="23">
        <f t="shared" si="1"/>
        <v>100</v>
      </c>
      <c r="H36" s="39"/>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row>
    <row r="37" spans="1:249" s="6" customFormat="1" ht="24.75" customHeight="1">
      <c r="A37" s="21" t="s">
        <v>63</v>
      </c>
      <c r="B37" s="109" t="s">
        <v>64</v>
      </c>
      <c r="C37" s="103">
        <v>6946000</v>
      </c>
      <c r="D37" s="22">
        <v>6736262.55</v>
      </c>
      <c r="E37" s="22">
        <v>6736262.55</v>
      </c>
      <c r="F37" s="23">
        <f t="shared" si="0"/>
        <v>96.98045709761013</v>
      </c>
      <c r="G37" s="23">
        <f t="shared" si="1"/>
        <v>100</v>
      </c>
      <c r="H37" s="39"/>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row>
    <row r="38" spans="1:249" s="6" customFormat="1" ht="24.75" customHeight="1">
      <c r="A38" s="21" t="s">
        <v>65</v>
      </c>
      <c r="B38" s="109" t="s">
        <v>66</v>
      </c>
      <c r="C38" s="103">
        <v>14396000</v>
      </c>
      <c r="D38" s="22">
        <v>15189665.88</v>
      </c>
      <c r="E38" s="22">
        <v>15189455.76</v>
      </c>
      <c r="F38" s="23">
        <f t="shared" si="0"/>
        <v>105.51164045568213</v>
      </c>
      <c r="G38" s="23">
        <f t="shared" si="1"/>
        <v>99.99861669109998</v>
      </c>
      <c r="H38" s="39"/>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row>
    <row r="39" spans="1:249" s="6" customFormat="1" ht="24.75" customHeight="1">
      <c r="A39" s="21" t="s">
        <v>67</v>
      </c>
      <c r="B39" s="109" t="s">
        <v>68</v>
      </c>
      <c r="C39" s="103">
        <v>2068900</v>
      </c>
      <c r="D39" s="22">
        <v>2213127.17</v>
      </c>
      <c r="E39" s="22">
        <v>2213127.17</v>
      </c>
      <c r="F39" s="23">
        <f t="shared" si="0"/>
        <v>106.97120063802019</v>
      </c>
      <c r="G39" s="23">
        <f t="shared" si="1"/>
        <v>100</v>
      </c>
      <c r="H39" s="39"/>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row>
    <row r="40" spans="1:249" s="6" customFormat="1" ht="24.75" customHeight="1">
      <c r="A40" s="21" t="s">
        <v>69</v>
      </c>
      <c r="B40" s="109" t="s">
        <v>70</v>
      </c>
      <c r="C40" s="103">
        <v>3075000</v>
      </c>
      <c r="D40" s="22">
        <v>3273674.93</v>
      </c>
      <c r="E40" s="22">
        <v>3273674.93</v>
      </c>
      <c r="F40" s="23">
        <f t="shared" si="0"/>
        <v>106.46097333333333</v>
      </c>
      <c r="G40" s="23">
        <f t="shared" si="1"/>
        <v>100</v>
      </c>
      <c r="H40" s="39"/>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row>
    <row r="41" spans="1:249" s="6" customFormat="1" ht="19.5" customHeight="1">
      <c r="A41" s="21" t="s">
        <v>71</v>
      </c>
      <c r="B41" s="109" t="s">
        <v>72</v>
      </c>
      <c r="C41" s="103">
        <v>547000</v>
      </c>
      <c r="D41" s="22">
        <v>627997.98</v>
      </c>
      <c r="E41" s="22">
        <v>627997.98</v>
      </c>
      <c r="F41" s="23">
        <f t="shared" si="0"/>
        <v>114.80767458866545</v>
      </c>
      <c r="G41" s="23">
        <f t="shared" si="1"/>
        <v>100</v>
      </c>
      <c r="H41" s="39"/>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row>
    <row r="42" spans="1:249" s="6" customFormat="1" ht="19.5" customHeight="1">
      <c r="A42" s="21" t="s">
        <v>73</v>
      </c>
      <c r="B42" s="109" t="s">
        <v>74</v>
      </c>
      <c r="C42" s="103">
        <v>117000</v>
      </c>
      <c r="D42" s="22">
        <v>29188.56</v>
      </c>
      <c r="E42" s="22">
        <v>29188.56</v>
      </c>
      <c r="F42" s="23">
        <f t="shared" si="0"/>
        <v>24.94748717948718</v>
      </c>
      <c r="G42" s="23">
        <f t="shared" si="1"/>
        <v>100</v>
      </c>
      <c r="H42" s="39"/>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row>
    <row r="43" spans="1:249" s="6" customFormat="1" ht="19.5" customHeight="1">
      <c r="A43" s="21" t="s">
        <v>75</v>
      </c>
      <c r="B43" s="109" t="s">
        <v>76</v>
      </c>
      <c r="C43" s="103">
        <v>1001000</v>
      </c>
      <c r="D43" s="22">
        <v>2065422.72</v>
      </c>
      <c r="E43" s="22">
        <v>2065422.72</v>
      </c>
      <c r="F43" s="23">
        <f t="shared" si="0"/>
        <v>206.3359360639361</v>
      </c>
      <c r="G43" s="23">
        <f t="shared" si="1"/>
        <v>100</v>
      </c>
      <c r="H43" s="39"/>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c r="IM43" s="41"/>
      <c r="IN43" s="41"/>
      <c r="IO43" s="41"/>
    </row>
    <row r="44" spans="1:249" s="6" customFormat="1" ht="21" customHeight="1">
      <c r="A44" s="21" t="s">
        <v>77</v>
      </c>
      <c r="B44" s="109" t="s">
        <v>78</v>
      </c>
      <c r="C44" s="103">
        <v>2110000</v>
      </c>
      <c r="D44" s="22">
        <v>2410000</v>
      </c>
      <c r="E44" s="22">
        <v>2398628.98</v>
      </c>
      <c r="F44" s="23">
        <f t="shared" si="0"/>
        <v>113.67909857819905</v>
      </c>
      <c r="G44" s="23">
        <f t="shared" si="1"/>
        <v>99.5281734439834</v>
      </c>
      <c r="H44" s="39"/>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row>
    <row r="45" spans="1:249" s="6" customFormat="1" ht="36.75" customHeight="1">
      <c r="A45" s="21" t="s">
        <v>79</v>
      </c>
      <c r="B45" s="109" t="s">
        <v>80</v>
      </c>
      <c r="C45" s="103">
        <v>509500</v>
      </c>
      <c r="D45" s="22">
        <v>418388.86</v>
      </c>
      <c r="E45" s="22">
        <v>418362.73</v>
      </c>
      <c r="F45" s="23">
        <f t="shared" si="0"/>
        <v>82.11241020608439</v>
      </c>
      <c r="G45" s="23">
        <f t="shared" si="1"/>
        <v>99.99375461382982</v>
      </c>
      <c r="H45" s="39"/>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row>
    <row r="46" spans="1:249" s="6" customFormat="1" ht="36.75" customHeight="1">
      <c r="A46" s="21" t="s">
        <v>250</v>
      </c>
      <c r="B46" s="109" t="s">
        <v>251</v>
      </c>
      <c r="C46" s="103"/>
      <c r="D46" s="22">
        <v>5692.44</v>
      </c>
      <c r="E46" s="22">
        <v>5692.44</v>
      </c>
      <c r="F46" s="23"/>
      <c r="G46" s="23">
        <f t="shared" si="1"/>
        <v>100</v>
      </c>
      <c r="H46" s="39"/>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row>
    <row r="47" spans="1:249" s="6" customFormat="1" ht="24.75" customHeight="1">
      <c r="A47" s="21" t="s">
        <v>81</v>
      </c>
      <c r="B47" s="109" t="s">
        <v>82</v>
      </c>
      <c r="C47" s="103">
        <v>30000</v>
      </c>
      <c r="D47" s="22">
        <v>32717</v>
      </c>
      <c r="E47" s="22">
        <v>32716.69</v>
      </c>
      <c r="F47" s="23">
        <f t="shared" si="0"/>
        <v>109.05563333333332</v>
      </c>
      <c r="G47" s="23">
        <f t="shared" si="1"/>
        <v>99.99905248036188</v>
      </c>
      <c r="H47" s="39"/>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row>
    <row r="48" spans="1:249" s="6" customFormat="1" ht="24.75" customHeight="1">
      <c r="A48" s="21" t="s">
        <v>83</v>
      </c>
      <c r="B48" s="109" t="s">
        <v>84</v>
      </c>
      <c r="C48" s="103">
        <v>51300</v>
      </c>
      <c r="D48" s="22">
        <v>13300</v>
      </c>
      <c r="E48" s="22">
        <v>10406.13</v>
      </c>
      <c r="F48" s="23">
        <f t="shared" si="0"/>
        <v>20.28485380116959</v>
      </c>
      <c r="G48" s="23">
        <f t="shared" si="1"/>
        <v>78.24157894736842</v>
      </c>
      <c r="H48" s="39"/>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row>
    <row r="49" spans="1:249" s="6" customFormat="1" ht="24.75" customHeight="1">
      <c r="A49" s="21" t="s">
        <v>85</v>
      </c>
      <c r="B49" s="109" t="s">
        <v>86</v>
      </c>
      <c r="C49" s="103">
        <v>20000</v>
      </c>
      <c r="D49" s="22">
        <v>20000</v>
      </c>
      <c r="E49" s="22">
        <v>6880.7</v>
      </c>
      <c r="F49" s="23">
        <f t="shared" si="0"/>
        <v>34.4035</v>
      </c>
      <c r="G49" s="23">
        <f t="shared" si="1"/>
        <v>34.4035</v>
      </c>
      <c r="H49" s="39"/>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row>
    <row r="50" spans="1:249" s="6" customFormat="1" ht="24.75" customHeight="1">
      <c r="A50" s="21" t="s">
        <v>87</v>
      </c>
      <c r="B50" s="109" t="s">
        <v>88</v>
      </c>
      <c r="C50" s="103">
        <v>80000</v>
      </c>
      <c r="D50" s="22">
        <v>1415496</v>
      </c>
      <c r="E50" s="22">
        <v>609881.1</v>
      </c>
      <c r="F50" s="23">
        <f t="shared" si="0"/>
        <v>762.351375</v>
      </c>
      <c r="G50" s="23">
        <f t="shared" si="1"/>
        <v>43.08603485986537</v>
      </c>
      <c r="H50" s="39"/>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row>
    <row r="51" spans="1:249" s="6" customFormat="1" ht="24.75" customHeight="1">
      <c r="A51" s="21" t="s">
        <v>89</v>
      </c>
      <c r="B51" s="109" t="s">
        <v>90</v>
      </c>
      <c r="C51" s="103">
        <v>1900</v>
      </c>
      <c r="D51" s="22">
        <v>1900</v>
      </c>
      <c r="E51" s="22">
        <v>947.5</v>
      </c>
      <c r="F51" s="23">
        <f t="shared" si="0"/>
        <v>49.868421052631575</v>
      </c>
      <c r="G51" s="23">
        <f t="shared" si="1"/>
        <v>49.868421052631575</v>
      </c>
      <c r="H51" s="39"/>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row>
    <row r="52" spans="1:249" s="6" customFormat="1" ht="26.25" customHeight="1">
      <c r="A52" s="21" t="s">
        <v>91</v>
      </c>
      <c r="B52" s="109" t="s">
        <v>92</v>
      </c>
      <c r="C52" s="103">
        <v>6000</v>
      </c>
      <c r="D52" s="22">
        <v>2035</v>
      </c>
      <c r="E52" s="22">
        <v>2035</v>
      </c>
      <c r="F52" s="23">
        <f t="shared" si="0"/>
        <v>33.916666666666664</v>
      </c>
      <c r="G52" s="23">
        <f t="shared" si="1"/>
        <v>100</v>
      </c>
      <c r="H52" s="39"/>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row>
    <row r="53" spans="1:249" s="6" customFormat="1" ht="24.75" customHeight="1">
      <c r="A53" s="21" t="s">
        <v>93</v>
      </c>
      <c r="B53" s="109" t="s">
        <v>94</v>
      </c>
      <c r="C53" s="103">
        <v>1800</v>
      </c>
      <c r="D53" s="22">
        <v>1800</v>
      </c>
      <c r="E53" s="22">
        <v>1400.09</v>
      </c>
      <c r="F53" s="23">
        <f t="shared" si="0"/>
        <v>77.78277777777778</v>
      </c>
      <c r="G53" s="23">
        <f t="shared" si="1"/>
        <v>77.78277777777778</v>
      </c>
      <c r="H53" s="39"/>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row>
    <row r="54" spans="1:249" s="6" customFormat="1" ht="23.25" customHeight="1">
      <c r="A54" s="21" t="s">
        <v>95</v>
      </c>
      <c r="B54" s="109" t="s">
        <v>96</v>
      </c>
      <c r="C54" s="103">
        <v>5000</v>
      </c>
      <c r="D54" s="22">
        <v>2821</v>
      </c>
      <c r="E54" s="22">
        <v>2820.18</v>
      </c>
      <c r="F54" s="23">
        <f t="shared" si="0"/>
        <v>56.4036</v>
      </c>
      <c r="G54" s="23">
        <f t="shared" si="1"/>
        <v>99.97093229351293</v>
      </c>
      <c r="H54" s="39"/>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row>
    <row r="55" spans="1:249" s="6" customFormat="1" ht="20.25" customHeight="1">
      <c r="A55" s="21" t="s">
        <v>97</v>
      </c>
      <c r="B55" s="109" t="s">
        <v>98</v>
      </c>
      <c r="C55" s="103">
        <v>3235000</v>
      </c>
      <c r="D55" s="22">
        <v>3353841</v>
      </c>
      <c r="E55" s="22">
        <v>3320870.25</v>
      </c>
      <c r="F55" s="23">
        <f t="shared" si="0"/>
        <v>102.65441267387945</v>
      </c>
      <c r="G55" s="23">
        <f t="shared" si="1"/>
        <v>99.01692566821147</v>
      </c>
      <c r="H55" s="39"/>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row>
    <row r="56" spans="1:249" s="6" customFormat="1" ht="52.5" customHeight="1">
      <c r="A56" s="21" t="s">
        <v>182</v>
      </c>
      <c r="B56" s="109" t="s">
        <v>183</v>
      </c>
      <c r="C56" s="103">
        <v>154200</v>
      </c>
      <c r="D56" s="22">
        <v>196200</v>
      </c>
      <c r="E56" s="22">
        <v>193327.7</v>
      </c>
      <c r="F56" s="23">
        <f t="shared" si="0"/>
        <v>125.37464332036316</v>
      </c>
      <c r="G56" s="23">
        <f t="shared" si="1"/>
        <v>98.53603465851172</v>
      </c>
      <c r="H56" s="39"/>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row>
    <row r="57" spans="1:249" s="6" customFormat="1" ht="21" customHeight="1">
      <c r="A57" s="21" t="s">
        <v>99</v>
      </c>
      <c r="B57" s="109" t="s">
        <v>100</v>
      </c>
      <c r="C57" s="103">
        <v>55000</v>
      </c>
      <c r="D57" s="22">
        <v>67410</v>
      </c>
      <c r="E57" s="22">
        <v>51224.97</v>
      </c>
      <c r="F57" s="23">
        <f t="shared" si="0"/>
        <v>93.1363090909091</v>
      </c>
      <c r="G57" s="23">
        <f t="shared" si="1"/>
        <v>75.99016466399644</v>
      </c>
      <c r="H57" s="39"/>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row>
    <row r="58" spans="1:249" s="6" customFormat="1" ht="26.25" customHeight="1">
      <c r="A58" s="14" t="s">
        <v>101</v>
      </c>
      <c r="B58" s="107" t="s">
        <v>102</v>
      </c>
      <c r="C58" s="103">
        <v>5465000</v>
      </c>
      <c r="D58" s="16">
        <v>5998004.71</v>
      </c>
      <c r="E58" s="16">
        <v>5998004.71</v>
      </c>
      <c r="F58" s="23">
        <f t="shared" si="0"/>
        <v>109.75305965233302</v>
      </c>
      <c r="G58" s="23">
        <f t="shared" si="1"/>
        <v>100</v>
      </c>
      <c r="H58" s="39"/>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row>
    <row r="59" spans="1:7" ht="21" customHeight="1">
      <c r="A59" s="11" t="s">
        <v>103</v>
      </c>
      <c r="B59" s="24" t="s">
        <v>104</v>
      </c>
      <c r="C59" s="13">
        <f>C61+C60</f>
        <v>81480</v>
      </c>
      <c r="D59" s="13">
        <f>D61+D60+D62</f>
        <v>1308693.74</v>
      </c>
      <c r="E59" s="13">
        <f>E61+E60+E62</f>
        <v>1303667.5</v>
      </c>
      <c r="F59" s="10">
        <f>SUM(E59/C58*100)</f>
        <v>23.854849039341264</v>
      </c>
      <c r="G59" s="10">
        <f t="shared" si="1"/>
        <v>99.61593458833234</v>
      </c>
    </row>
    <row r="60" spans="1:7" ht="21" customHeight="1">
      <c r="A60" s="14" t="s">
        <v>245</v>
      </c>
      <c r="B60" s="17" t="s">
        <v>246</v>
      </c>
      <c r="C60" s="103">
        <v>76480</v>
      </c>
      <c r="D60" s="16"/>
      <c r="E60" s="16"/>
      <c r="F60" s="23"/>
      <c r="G60" s="23"/>
    </row>
    <row r="61" spans="1:7" ht="16.5" customHeight="1">
      <c r="A61" s="14" t="s">
        <v>105</v>
      </c>
      <c r="B61" s="17" t="s">
        <v>106</v>
      </c>
      <c r="C61" s="103">
        <v>5000</v>
      </c>
      <c r="D61" s="16">
        <v>15000</v>
      </c>
      <c r="E61" s="16">
        <v>9973.76</v>
      </c>
      <c r="F61" s="23">
        <f>SUM(E61/C61*100)</f>
        <v>199.4752</v>
      </c>
      <c r="G61" s="23">
        <f>SUM(E61/D61*100)</f>
        <v>66.49173333333334</v>
      </c>
    </row>
    <row r="62" spans="1:7" ht="95.25" customHeight="1">
      <c r="A62" s="14" t="s">
        <v>252</v>
      </c>
      <c r="B62" s="17" t="s">
        <v>253</v>
      </c>
      <c r="C62" s="103"/>
      <c r="D62" s="16">
        <v>1293693.74</v>
      </c>
      <c r="E62" s="16">
        <v>1293693.74</v>
      </c>
      <c r="F62" s="23"/>
      <c r="G62" s="23">
        <f>SUM(E62/D62*100)</f>
        <v>100</v>
      </c>
    </row>
    <row r="63" spans="1:249" s="6" customFormat="1" ht="18.75" customHeight="1">
      <c r="A63" s="25">
        <v>110000</v>
      </c>
      <c r="B63" s="12" t="s">
        <v>107</v>
      </c>
      <c r="C63" s="13">
        <f>SUM(C64:C69)</f>
        <v>5297135</v>
      </c>
      <c r="D63" s="13">
        <f>SUM(D64:D69)</f>
        <v>5395327</v>
      </c>
      <c r="E63" s="13">
        <f>SUM(E64:E69)</f>
        <v>5263524.659999999</v>
      </c>
      <c r="F63" s="10">
        <f aca="true" t="shared" si="4" ref="F63:F98">SUM(E63/C63*100)</f>
        <v>99.36549965217046</v>
      </c>
      <c r="G63" s="10">
        <f t="shared" si="1"/>
        <v>97.55710191430471</v>
      </c>
      <c r="H63" s="39"/>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c r="IM63" s="41"/>
      <c r="IN63" s="41"/>
      <c r="IO63" s="41"/>
    </row>
    <row r="64" spans="1:249" s="6" customFormat="1" ht="19.5" customHeight="1">
      <c r="A64" s="26">
        <v>110103</v>
      </c>
      <c r="B64" s="15" t="s">
        <v>108</v>
      </c>
      <c r="C64" s="103">
        <v>65000</v>
      </c>
      <c r="D64" s="16">
        <v>54842</v>
      </c>
      <c r="E64" s="16">
        <v>36913.03</v>
      </c>
      <c r="F64" s="23">
        <f t="shared" si="4"/>
        <v>56.789276923076926</v>
      </c>
      <c r="G64" s="23">
        <f t="shared" si="1"/>
        <v>67.30795740490865</v>
      </c>
      <c r="H64" s="39"/>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row>
    <row r="65" spans="1:249" s="6" customFormat="1" ht="21.75" customHeight="1">
      <c r="A65" s="26">
        <v>110201</v>
      </c>
      <c r="B65" s="15" t="s">
        <v>109</v>
      </c>
      <c r="C65" s="103">
        <v>2744090</v>
      </c>
      <c r="D65" s="16">
        <v>2860779.22</v>
      </c>
      <c r="E65" s="16">
        <v>2837548.86</v>
      </c>
      <c r="F65" s="23">
        <f t="shared" si="4"/>
        <v>103.40582342415883</v>
      </c>
      <c r="G65" s="23">
        <f t="shared" si="1"/>
        <v>99.18797089137132</v>
      </c>
      <c r="H65" s="39"/>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row>
    <row r="66" spans="1:249" s="6" customFormat="1" ht="16.5" customHeight="1">
      <c r="A66" s="26">
        <v>110202</v>
      </c>
      <c r="B66" s="15" t="s">
        <v>110</v>
      </c>
      <c r="C66" s="103">
        <v>12560</v>
      </c>
      <c r="D66" s="16">
        <v>12608.58</v>
      </c>
      <c r="E66" s="16">
        <v>10875.71</v>
      </c>
      <c r="F66" s="23">
        <f t="shared" si="4"/>
        <v>86.59004777070064</v>
      </c>
      <c r="G66" s="23">
        <f t="shared" si="1"/>
        <v>86.2564222140796</v>
      </c>
      <c r="H66" s="39"/>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row>
    <row r="67" spans="1:249" s="6" customFormat="1" ht="21.75" customHeight="1">
      <c r="A67" s="26">
        <v>110204</v>
      </c>
      <c r="B67" s="15" t="s">
        <v>111</v>
      </c>
      <c r="C67" s="103">
        <v>784905</v>
      </c>
      <c r="D67" s="16">
        <v>763047.25</v>
      </c>
      <c r="E67" s="16">
        <v>704158.8</v>
      </c>
      <c r="F67" s="23">
        <f t="shared" si="4"/>
        <v>89.71261490244042</v>
      </c>
      <c r="G67" s="23">
        <f t="shared" si="1"/>
        <v>92.28246350406218</v>
      </c>
      <c r="H67" s="39"/>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row>
    <row r="68" spans="1:249" s="6" customFormat="1" ht="21.75" customHeight="1">
      <c r="A68" s="26">
        <v>110205</v>
      </c>
      <c r="B68" s="15" t="s">
        <v>112</v>
      </c>
      <c r="C68" s="103">
        <v>1448040</v>
      </c>
      <c r="D68" s="16">
        <v>1465611.07</v>
      </c>
      <c r="E68" s="16">
        <v>1451470.09</v>
      </c>
      <c r="F68" s="23">
        <f t="shared" si="4"/>
        <v>100.23687812491369</v>
      </c>
      <c r="G68" s="23">
        <f t="shared" si="1"/>
        <v>99.03514784450967</v>
      </c>
      <c r="H68" s="39"/>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row>
    <row r="69" spans="1:249" s="6" customFormat="1" ht="21.75" customHeight="1">
      <c r="A69" s="26">
        <v>110502</v>
      </c>
      <c r="B69" s="15" t="s">
        <v>113</v>
      </c>
      <c r="C69" s="103">
        <v>242540</v>
      </c>
      <c r="D69" s="16">
        <v>238438.88</v>
      </c>
      <c r="E69" s="16">
        <v>222558.17</v>
      </c>
      <c r="F69" s="23">
        <f t="shared" si="4"/>
        <v>91.76142904263214</v>
      </c>
      <c r="G69" s="23">
        <f t="shared" si="1"/>
        <v>93.33971456332961</v>
      </c>
      <c r="H69" s="39"/>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row>
    <row r="70" spans="1:249" s="6" customFormat="1" ht="18.75" customHeight="1">
      <c r="A70" s="25">
        <v>120000</v>
      </c>
      <c r="B70" s="12" t="s">
        <v>114</v>
      </c>
      <c r="C70" s="13">
        <f>SUM(C71:C72)</f>
        <v>105000</v>
      </c>
      <c r="D70" s="13">
        <f>SUM(D71:D72)</f>
        <v>130000</v>
      </c>
      <c r="E70" s="13">
        <f>SUM(E71:E72)</f>
        <v>96665.44</v>
      </c>
      <c r="F70" s="10">
        <f t="shared" si="4"/>
        <v>92.06232380952382</v>
      </c>
      <c r="G70" s="10">
        <f t="shared" si="1"/>
        <v>74.35803076923078</v>
      </c>
      <c r="H70" s="39"/>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row>
    <row r="71" spans="1:249" s="6" customFormat="1" ht="20.25" customHeight="1">
      <c r="A71" s="26">
        <v>120201</v>
      </c>
      <c r="B71" s="15" t="s">
        <v>115</v>
      </c>
      <c r="C71" s="16">
        <v>100000</v>
      </c>
      <c r="D71" s="16">
        <v>130000</v>
      </c>
      <c r="E71" s="16">
        <v>96665.44</v>
      </c>
      <c r="F71" s="23">
        <f t="shared" si="4"/>
        <v>96.66544</v>
      </c>
      <c r="G71" s="23">
        <f>SUM(E71/D71*100)</f>
        <v>74.35803076923078</v>
      </c>
      <c r="H71" s="39"/>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row>
    <row r="72" spans="1:249" s="6" customFormat="1" ht="18.75" customHeight="1">
      <c r="A72" s="26">
        <v>120300</v>
      </c>
      <c r="B72" s="15" t="s">
        <v>116</v>
      </c>
      <c r="C72" s="16">
        <v>5000</v>
      </c>
      <c r="D72" s="16">
        <v>0</v>
      </c>
      <c r="E72" s="16">
        <v>0</v>
      </c>
      <c r="F72" s="23">
        <f t="shared" si="4"/>
        <v>0</v>
      </c>
      <c r="G72" s="23">
        <v>0</v>
      </c>
      <c r="H72" s="39">
        <v>6</v>
      </c>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row>
    <row r="73" spans="1:249" s="6" customFormat="1" ht="21" customHeight="1">
      <c r="A73" s="25">
        <v>130000</v>
      </c>
      <c r="B73" s="12" t="s">
        <v>117</v>
      </c>
      <c r="C73" s="13">
        <f>SUM(C74:C76)</f>
        <v>600000</v>
      </c>
      <c r="D73" s="13">
        <f>SUM(D74:D76)</f>
        <v>606445</v>
      </c>
      <c r="E73" s="13">
        <f>SUM(E74:E76)</f>
        <v>573003.65</v>
      </c>
      <c r="F73" s="10">
        <f t="shared" si="4"/>
        <v>95.50060833333333</v>
      </c>
      <c r="G73" s="10">
        <f aca="true" t="shared" si="5" ref="G73:G132">SUM(E73/D73*100)</f>
        <v>94.48567471081468</v>
      </c>
      <c r="H73" s="39"/>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row>
    <row r="74" spans="1:7" ht="20.25" customHeight="1">
      <c r="A74" s="26">
        <v>130102</v>
      </c>
      <c r="B74" s="15" t="s">
        <v>118</v>
      </c>
      <c r="C74" s="16">
        <v>27000</v>
      </c>
      <c r="D74" s="16">
        <v>27000</v>
      </c>
      <c r="E74" s="16">
        <v>8773.36</v>
      </c>
      <c r="F74" s="23">
        <f t="shared" si="4"/>
        <v>32.49392592592593</v>
      </c>
      <c r="G74" s="23">
        <f t="shared" si="5"/>
        <v>32.49392592592593</v>
      </c>
    </row>
    <row r="75" spans="1:7" ht="20.25" customHeight="1">
      <c r="A75" s="26">
        <v>130203</v>
      </c>
      <c r="B75" s="15" t="s">
        <v>119</v>
      </c>
      <c r="C75" s="16">
        <v>490500</v>
      </c>
      <c r="D75" s="16">
        <v>498812.78</v>
      </c>
      <c r="E75" s="16">
        <v>485569.96</v>
      </c>
      <c r="F75" s="23">
        <f t="shared" si="4"/>
        <v>98.99489500509684</v>
      </c>
      <c r="G75" s="23">
        <f t="shared" si="5"/>
        <v>97.34513217564313</v>
      </c>
    </row>
    <row r="76" spans="1:7" ht="23.25" customHeight="1">
      <c r="A76" s="26">
        <v>130204</v>
      </c>
      <c r="B76" s="15" t="s">
        <v>120</v>
      </c>
      <c r="C76" s="16">
        <v>82500</v>
      </c>
      <c r="D76" s="16">
        <v>80632.22</v>
      </c>
      <c r="E76" s="16">
        <v>78660.33</v>
      </c>
      <c r="F76" s="23">
        <f t="shared" si="4"/>
        <v>95.34585454545454</v>
      </c>
      <c r="G76" s="23">
        <f t="shared" si="5"/>
        <v>97.55446395994059</v>
      </c>
    </row>
    <row r="77" spans="1:7" ht="23.25" customHeight="1">
      <c r="A77" s="111" t="s">
        <v>254</v>
      </c>
      <c r="B77" s="112" t="s">
        <v>255</v>
      </c>
      <c r="C77" s="16"/>
      <c r="D77" s="13">
        <f>D78</f>
        <v>16727</v>
      </c>
      <c r="E77" s="16"/>
      <c r="F77" s="23"/>
      <c r="G77" s="23"/>
    </row>
    <row r="78" spans="1:7" ht="23.25" customHeight="1">
      <c r="A78" s="113" t="s">
        <v>256</v>
      </c>
      <c r="B78" s="114" t="s">
        <v>257</v>
      </c>
      <c r="C78" s="16"/>
      <c r="D78" s="16">
        <v>16727</v>
      </c>
      <c r="E78" s="16"/>
      <c r="F78" s="23"/>
      <c r="G78" s="23"/>
    </row>
    <row r="79" spans="1:7" ht="16.5" customHeight="1">
      <c r="A79" s="25">
        <v>170000</v>
      </c>
      <c r="B79" s="12" t="s">
        <v>121</v>
      </c>
      <c r="C79" s="13">
        <f>C80</f>
        <v>906100</v>
      </c>
      <c r="D79" s="13">
        <f>SUM(D80)</f>
        <v>1019947.45</v>
      </c>
      <c r="E79" s="13">
        <f>SUM(E80)</f>
        <v>893378.45</v>
      </c>
      <c r="F79" s="10">
        <f t="shared" si="4"/>
        <v>98.59601037413088</v>
      </c>
      <c r="G79" s="10">
        <f t="shared" si="5"/>
        <v>87.59063518419504</v>
      </c>
    </row>
    <row r="80" spans="1:7" ht="39" customHeight="1">
      <c r="A80" s="26">
        <v>170102</v>
      </c>
      <c r="B80" s="15" t="s">
        <v>122</v>
      </c>
      <c r="C80" s="16">
        <v>906100</v>
      </c>
      <c r="D80" s="16">
        <v>1019947.45</v>
      </c>
      <c r="E80" s="16">
        <v>893378.45</v>
      </c>
      <c r="F80" s="23">
        <f>SUM(E80/C80*100)</f>
        <v>98.59601037413088</v>
      </c>
      <c r="G80" s="23">
        <f t="shared" si="5"/>
        <v>87.59063518419504</v>
      </c>
    </row>
    <row r="81" spans="1:249" s="6" customFormat="1" ht="30" customHeight="1" hidden="1">
      <c r="A81" s="25">
        <v>180000</v>
      </c>
      <c r="B81" s="12" t="s">
        <v>243</v>
      </c>
      <c r="C81" s="13">
        <f>C82</f>
        <v>0</v>
      </c>
      <c r="D81" s="13">
        <f>D82</f>
        <v>0</v>
      </c>
      <c r="E81" s="13">
        <f>E82</f>
        <v>0</v>
      </c>
      <c r="F81" s="23">
        <v>0</v>
      </c>
      <c r="G81" s="23">
        <v>0</v>
      </c>
      <c r="H81" s="9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row>
    <row r="82" spans="1:7" ht="23.25" customHeight="1" hidden="1">
      <c r="A82" s="26">
        <v>180404</v>
      </c>
      <c r="B82" s="15" t="s">
        <v>242</v>
      </c>
      <c r="C82" s="16"/>
      <c r="D82" s="16"/>
      <c r="E82" s="16"/>
      <c r="F82" s="23">
        <v>0</v>
      </c>
      <c r="G82" s="23">
        <v>0</v>
      </c>
    </row>
    <row r="83" spans="1:249" s="3" customFormat="1" ht="23.25" customHeight="1">
      <c r="A83" s="111" t="s">
        <v>258</v>
      </c>
      <c r="B83" s="112" t="s">
        <v>243</v>
      </c>
      <c r="C83" s="13"/>
      <c r="D83" s="13">
        <v>20000</v>
      </c>
      <c r="E83" s="13"/>
      <c r="F83" s="10"/>
      <c r="G83" s="23"/>
      <c r="H83" s="104"/>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row>
    <row r="84" spans="1:249" s="3" customFormat="1" ht="23.25" customHeight="1">
      <c r="A84" s="113" t="s">
        <v>259</v>
      </c>
      <c r="B84" s="114" t="s">
        <v>242</v>
      </c>
      <c r="C84" s="16"/>
      <c r="D84" s="16">
        <v>20000</v>
      </c>
      <c r="E84" s="16"/>
      <c r="F84" s="23"/>
      <c r="G84" s="23"/>
      <c r="H84" s="104"/>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row>
    <row r="85" spans="1:249" s="6" customFormat="1" ht="23.25" customHeight="1">
      <c r="A85" s="25">
        <v>210000</v>
      </c>
      <c r="B85" s="12" t="s">
        <v>123</v>
      </c>
      <c r="C85" s="13">
        <f>SUM(C86:C86)</f>
        <v>50000</v>
      </c>
      <c r="D85" s="13">
        <f>SUM(D86:D86)</f>
        <v>50000</v>
      </c>
      <c r="E85" s="13">
        <f>SUM(E86:E86)</f>
        <v>38769</v>
      </c>
      <c r="F85" s="10">
        <f t="shared" si="4"/>
        <v>77.538</v>
      </c>
      <c r="G85" s="10">
        <f t="shared" si="5"/>
        <v>77.538</v>
      </c>
      <c r="H85" s="39"/>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row>
    <row r="86" spans="1:249" s="6" customFormat="1" ht="24.75" customHeight="1">
      <c r="A86" s="26">
        <v>210105</v>
      </c>
      <c r="B86" s="15" t="s">
        <v>124</v>
      </c>
      <c r="C86" s="16">
        <v>50000</v>
      </c>
      <c r="D86" s="16">
        <v>50000</v>
      </c>
      <c r="E86" s="16">
        <v>38769</v>
      </c>
      <c r="F86" s="23">
        <f>SUM(E86/C86*100)</f>
        <v>77.538</v>
      </c>
      <c r="G86" s="23">
        <f t="shared" si="5"/>
        <v>77.538</v>
      </c>
      <c r="H86" s="39"/>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row>
    <row r="87" spans="1:249" s="6" customFormat="1" ht="18.75">
      <c r="A87" s="25">
        <v>250000</v>
      </c>
      <c r="B87" s="12" t="s">
        <v>125</v>
      </c>
      <c r="C87" s="13">
        <f>C88+C89</f>
        <v>105000</v>
      </c>
      <c r="D87" s="13">
        <f>D88+D89</f>
        <v>83203</v>
      </c>
      <c r="E87" s="13">
        <f>E88+E89</f>
        <v>83141.31</v>
      </c>
      <c r="F87" s="10">
        <f t="shared" si="4"/>
        <v>79.18220000000001</v>
      </c>
      <c r="G87" s="10">
        <f t="shared" si="5"/>
        <v>99.92585603884476</v>
      </c>
      <c r="H87" s="39"/>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row>
    <row r="88" spans="1:249" s="6" customFormat="1" ht="18.75">
      <c r="A88" s="26">
        <v>250102</v>
      </c>
      <c r="B88" s="15" t="s">
        <v>126</v>
      </c>
      <c r="C88" s="16">
        <v>50000</v>
      </c>
      <c r="D88" s="38"/>
      <c r="E88" s="13">
        <v>0</v>
      </c>
      <c r="F88" s="23">
        <f>SUM(E88/C88*100)</f>
        <v>0</v>
      </c>
      <c r="G88" s="23"/>
      <c r="H88" s="39"/>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row>
    <row r="89" spans="1:7" ht="18" customHeight="1">
      <c r="A89" s="26">
        <v>250404</v>
      </c>
      <c r="B89" s="15" t="s">
        <v>127</v>
      </c>
      <c r="C89" s="16">
        <v>55000</v>
      </c>
      <c r="D89" s="16">
        <v>83203</v>
      </c>
      <c r="E89" s="16">
        <v>83141.31</v>
      </c>
      <c r="F89" s="23">
        <f>SUM(E89/C89*100)</f>
        <v>151.16601818181817</v>
      </c>
      <c r="G89" s="23">
        <f t="shared" si="5"/>
        <v>99.92585603884476</v>
      </c>
    </row>
    <row r="90" spans="1:9" ht="18.75" customHeight="1">
      <c r="A90" s="11" t="s">
        <v>175</v>
      </c>
      <c r="B90" s="12" t="s">
        <v>128</v>
      </c>
      <c r="C90" s="13">
        <f>SUM(C4,C5,C13,C20,C63,C70,C73,C79,C85,C87,C59,C81,C77,C83)</f>
        <v>138590237</v>
      </c>
      <c r="D90" s="13">
        <f>SUM(D4,D5,D13,D20,D63,D70,D73,D79,D85,D87,D59,D81,D77,D83)</f>
        <v>165362310.99</v>
      </c>
      <c r="E90" s="13">
        <f>SUM(E4,E5,E13,E20,E63,E70,E73,E79,E85,E87,E59,E81,E77,E83)</f>
        <v>160998415.60999998</v>
      </c>
      <c r="F90" s="10">
        <f t="shared" si="4"/>
        <v>116.16865595662411</v>
      </c>
      <c r="G90" s="10">
        <f t="shared" si="5"/>
        <v>97.36100967997241</v>
      </c>
      <c r="I90" s="42" t="e">
        <f>E90+#REF!</f>
        <v>#REF!</v>
      </c>
    </row>
    <row r="91" spans="1:249" s="6" customFormat="1" ht="18.75" customHeight="1">
      <c r="A91" s="26">
        <v>250311</v>
      </c>
      <c r="B91" s="15" t="s">
        <v>129</v>
      </c>
      <c r="C91" s="16">
        <v>4926762</v>
      </c>
      <c r="D91" s="16">
        <v>4926762</v>
      </c>
      <c r="E91" s="16">
        <v>4926762</v>
      </c>
      <c r="F91" s="23">
        <f>SUM(E91/C91*100)</f>
        <v>100</v>
      </c>
      <c r="G91" s="23">
        <f t="shared" si="5"/>
        <v>100</v>
      </c>
      <c r="H91" s="39"/>
      <c r="I91" s="41"/>
      <c r="J91" s="44">
        <f>D91+D93</f>
        <v>5149762</v>
      </c>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row>
    <row r="92" spans="1:249" s="6" customFormat="1" ht="18.75" customHeight="1">
      <c r="A92" s="26">
        <v>250313</v>
      </c>
      <c r="B92" s="15" t="s">
        <v>241</v>
      </c>
      <c r="C92" s="16"/>
      <c r="D92" s="16">
        <v>2408371</v>
      </c>
      <c r="E92" s="16">
        <v>2408371</v>
      </c>
      <c r="F92" s="23">
        <v>0</v>
      </c>
      <c r="G92" s="23">
        <f t="shared" si="5"/>
        <v>100</v>
      </c>
      <c r="H92" s="39"/>
      <c r="I92" s="41"/>
      <c r="J92" s="44"/>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row>
    <row r="93" spans="1:249" s="6" customFormat="1" ht="24.75" customHeight="1">
      <c r="A93" s="26">
        <v>250315</v>
      </c>
      <c r="B93" s="15" t="s">
        <v>200</v>
      </c>
      <c r="C93" s="16"/>
      <c r="D93" s="16">
        <v>223000</v>
      </c>
      <c r="E93" s="16">
        <v>210700</v>
      </c>
      <c r="F93" s="23">
        <v>0</v>
      </c>
      <c r="G93" s="23">
        <f t="shared" si="5"/>
        <v>94.48430493273543</v>
      </c>
      <c r="H93" s="39"/>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row>
    <row r="94" spans="1:249" s="52" customFormat="1" ht="33" customHeight="1">
      <c r="A94" s="113" t="s">
        <v>260</v>
      </c>
      <c r="B94" s="114" t="s">
        <v>261</v>
      </c>
      <c r="C94" s="16"/>
      <c r="D94" s="16">
        <v>391500</v>
      </c>
      <c r="E94" s="16">
        <v>391500</v>
      </c>
      <c r="F94" s="23"/>
      <c r="G94" s="23">
        <f t="shared" si="5"/>
        <v>100</v>
      </c>
      <c r="H94" s="104"/>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c r="HS94" s="88"/>
      <c r="HT94" s="88"/>
      <c r="HU94" s="88"/>
      <c r="HV94" s="88"/>
      <c r="HW94" s="88"/>
      <c r="HX94" s="88"/>
      <c r="HY94" s="88"/>
      <c r="HZ94" s="88"/>
      <c r="IA94" s="88"/>
      <c r="IB94" s="88"/>
      <c r="IC94" s="88"/>
      <c r="ID94" s="88"/>
      <c r="IE94" s="88"/>
      <c r="IF94" s="88"/>
      <c r="IG94" s="88"/>
      <c r="IH94" s="88"/>
      <c r="II94" s="88"/>
      <c r="IJ94" s="88"/>
      <c r="IK94" s="88"/>
      <c r="IL94" s="88"/>
      <c r="IM94" s="88"/>
      <c r="IN94" s="88"/>
      <c r="IO94" s="88"/>
    </row>
    <row r="95" spans="1:249" s="6" customFormat="1" ht="41.25" customHeight="1">
      <c r="A95" s="26">
        <v>250352</v>
      </c>
      <c r="B95" s="15" t="s">
        <v>184</v>
      </c>
      <c r="C95" s="16">
        <v>154700</v>
      </c>
      <c r="D95" s="16">
        <v>154700</v>
      </c>
      <c r="E95" s="16">
        <v>154700</v>
      </c>
      <c r="F95" s="23">
        <f>SUM(E95/C95*100)</f>
        <v>100</v>
      </c>
      <c r="G95" s="23">
        <f t="shared" si="5"/>
        <v>100</v>
      </c>
      <c r="H95" s="39"/>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row>
    <row r="96" spans="1:249" s="6" customFormat="1" ht="23.25" customHeight="1">
      <c r="A96" s="26">
        <v>250380</v>
      </c>
      <c r="B96" s="15" t="s">
        <v>170</v>
      </c>
      <c r="C96" s="16"/>
      <c r="D96" s="16">
        <v>160000</v>
      </c>
      <c r="E96" s="16">
        <v>60000</v>
      </c>
      <c r="F96" s="23">
        <v>0</v>
      </c>
      <c r="G96" s="23">
        <f t="shared" si="5"/>
        <v>37.5</v>
      </c>
      <c r="H96" s="39"/>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row>
    <row r="97" spans="1:249" s="6" customFormat="1" ht="41.25" customHeight="1">
      <c r="A97" s="26">
        <v>250382</v>
      </c>
      <c r="B97" s="15" t="s">
        <v>244</v>
      </c>
      <c r="C97" s="16"/>
      <c r="D97" s="16">
        <v>520000</v>
      </c>
      <c r="E97" s="16">
        <v>100000</v>
      </c>
      <c r="F97" s="23">
        <v>0</v>
      </c>
      <c r="G97" s="23">
        <f t="shared" si="5"/>
        <v>19.230769230769234</v>
      </c>
      <c r="H97" s="39"/>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row>
    <row r="98" spans="1:10" ht="24.75" customHeight="1">
      <c r="A98" s="25">
        <v>900203</v>
      </c>
      <c r="B98" s="12" t="s">
        <v>130</v>
      </c>
      <c r="C98" s="13">
        <f>SUM(C90:C97)</f>
        <v>143671699</v>
      </c>
      <c r="D98" s="13">
        <f>SUM(D90:D97)</f>
        <v>174146643.99</v>
      </c>
      <c r="E98" s="13">
        <f>SUM(E90:E97)</f>
        <v>169250448.60999998</v>
      </c>
      <c r="F98" s="10">
        <f t="shared" si="4"/>
        <v>117.80361044522762</v>
      </c>
      <c r="G98" s="10">
        <f t="shared" si="5"/>
        <v>97.18846411976726</v>
      </c>
      <c r="I98" s="43">
        <f>112724026.12-E98</f>
        <v>-56526422.48999998</v>
      </c>
      <c r="J98" s="45" t="e">
        <f>D98+D101-'1 Доходи'!#REF!</f>
        <v>#REF!</v>
      </c>
    </row>
    <row r="99" spans="1:7" ht="18.75">
      <c r="A99" s="26"/>
      <c r="B99" s="12" t="s">
        <v>131</v>
      </c>
      <c r="C99" s="16">
        <f>C100+C101</f>
        <v>70000</v>
      </c>
      <c r="D99" s="16">
        <f>D101+D100</f>
        <v>50000</v>
      </c>
      <c r="E99" s="16">
        <f>E101</f>
        <v>25000</v>
      </c>
      <c r="F99" s="23">
        <f>SUM(E99/C99*100)</f>
        <v>35.714285714285715</v>
      </c>
      <c r="G99" s="23">
        <f t="shared" si="5"/>
        <v>50</v>
      </c>
    </row>
    <row r="100" spans="1:7" ht="18.75">
      <c r="A100" s="26">
        <v>250903</v>
      </c>
      <c r="B100" s="15" t="s">
        <v>132</v>
      </c>
      <c r="C100" s="16">
        <v>20000</v>
      </c>
      <c r="D100" s="16"/>
      <c r="E100" s="16">
        <v>0</v>
      </c>
      <c r="F100" s="23">
        <f>SUM(E100/C100*100)</f>
        <v>0</v>
      </c>
      <c r="G100" s="23">
        <v>0</v>
      </c>
    </row>
    <row r="101" spans="1:7" ht="24.75" customHeight="1">
      <c r="A101" s="46">
        <v>250911</v>
      </c>
      <c r="B101" s="47" t="s">
        <v>133</v>
      </c>
      <c r="C101" s="19">
        <v>50000</v>
      </c>
      <c r="D101" s="19">
        <v>50000</v>
      </c>
      <c r="E101" s="19">
        <v>25000</v>
      </c>
      <c r="F101" s="23">
        <f>SUM(E101/C101*100)</f>
        <v>50</v>
      </c>
      <c r="G101" s="23">
        <f t="shared" si="5"/>
        <v>50</v>
      </c>
    </row>
    <row r="102" spans="1:7" ht="18.75" customHeight="1">
      <c r="A102" s="136" t="s">
        <v>1</v>
      </c>
      <c r="B102" s="137"/>
      <c r="C102" s="137"/>
      <c r="D102" s="137"/>
      <c r="E102" s="137"/>
      <c r="F102" s="137"/>
      <c r="G102" s="138"/>
    </row>
    <row r="103" spans="1:7" ht="18.75">
      <c r="A103" s="7" t="s">
        <v>134</v>
      </c>
      <c r="B103" s="8" t="s">
        <v>135</v>
      </c>
      <c r="C103" s="9">
        <v>35000</v>
      </c>
      <c r="D103" s="9">
        <v>12680</v>
      </c>
      <c r="E103" s="9">
        <v>37190.57</v>
      </c>
      <c r="F103" s="10">
        <f>SUM(E103/C103*100)</f>
        <v>106.25877142857144</v>
      </c>
      <c r="G103" s="10">
        <v>0</v>
      </c>
    </row>
    <row r="104" spans="1:7" ht="18" customHeight="1">
      <c r="A104" s="11" t="s">
        <v>5</v>
      </c>
      <c r="B104" s="12" t="s">
        <v>6</v>
      </c>
      <c r="C104" s="13">
        <f>C105+C106</f>
        <v>976100</v>
      </c>
      <c r="D104" s="13">
        <f>SUM(D105:D106)</f>
        <v>183692</v>
      </c>
      <c r="E104" s="13">
        <f>E105</f>
        <v>2691304.04</v>
      </c>
      <c r="F104" s="10">
        <f>SUM(E104/C104*100)</f>
        <v>275.720114742342</v>
      </c>
      <c r="G104" s="10">
        <f t="shared" si="5"/>
        <v>1465.1177187901487</v>
      </c>
    </row>
    <row r="105" spans="1:7" ht="21" customHeight="1">
      <c r="A105" s="14" t="s">
        <v>7</v>
      </c>
      <c r="B105" s="15" t="s">
        <v>136</v>
      </c>
      <c r="C105" s="16">
        <v>976100</v>
      </c>
      <c r="D105" s="16">
        <v>50492</v>
      </c>
      <c r="E105" s="16">
        <v>2691304.04</v>
      </c>
      <c r="F105" s="23">
        <f>SUM(E105/C105*100)</f>
        <v>275.720114742342</v>
      </c>
      <c r="G105" s="23">
        <f t="shared" si="5"/>
        <v>5330.159312366315</v>
      </c>
    </row>
    <row r="106" spans="1:7" ht="21" customHeight="1">
      <c r="A106" s="14" t="s">
        <v>236</v>
      </c>
      <c r="B106" s="15" t="s">
        <v>237</v>
      </c>
      <c r="C106" s="16"/>
      <c r="D106" s="16">
        <v>133200</v>
      </c>
      <c r="E106" s="16"/>
      <c r="F106" s="23"/>
      <c r="G106" s="23"/>
    </row>
    <row r="107" spans="1:7" ht="21" customHeight="1">
      <c r="A107" s="11" t="s">
        <v>21</v>
      </c>
      <c r="B107" s="12" t="s">
        <v>137</v>
      </c>
      <c r="C107" s="13">
        <f>C108+C109+C110</f>
        <v>1398400</v>
      </c>
      <c r="D107" s="13">
        <f>D108+D109+D110</f>
        <v>439485</v>
      </c>
      <c r="E107" s="27">
        <f>E108+E109+E110</f>
        <v>2165197.5999999996</v>
      </c>
      <c r="F107" s="10">
        <f>SUM(E107/C107*100)</f>
        <v>154.83392448512583</v>
      </c>
      <c r="G107" s="10">
        <f t="shared" si="5"/>
        <v>492.6670079752436</v>
      </c>
    </row>
    <row r="108" spans="1:7" ht="21" customHeight="1">
      <c r="A108" s="14" t="s">
        <v>23</v>
      </c>
      <c r="B108" s="15" t="s">
        <v>24</v>
      </c>
      <c r="C108" s="16">
        <v>1398400</v>
      </c>
      <c r="D108" s="16">
        <v>256000</v>
      </c>
      <c r="E108" s="16">
        <v>2005299.18</v>
      </c>
      <c r="F108" s="23">
        <f>SUM(E108/C108*100)</f>
        <v>143.39954090389014</v>
      </c>
      <c r="G108" s="23">
        <f t="shared" si="5"/>
        <v>783.3199921875</v>
      </c>
    </row>
    <row r="109" spans="1:7" ht="21" customHeight="1">
      <c r="A109" s="14" t="s">
        <v>176</v>
      </c>
      <c r="B109" s="15" t="s">
        <v>178</v>
      </c>
      <c r="C109" s="16"/>
      <c r="D109" s="16">
        <v>50000</v>
      </c>
      <c r="E109" s="16">
        <v>64569.42</v>
      </c>
      <c r="F109" s="10"/>
      <c r="G109" s="10">
        <f t="shared" si="5"/>
        <v>129.13884</v>
      </c>
    </row>
    <row r="110" spans="1:7" ht="21" customHeight="1">
      <c r="A110" s="14" t="s">
        <v>177</v>
      </c>
      <c r="B110" s="15" t="s">
        <v>179</v>
      </c>
      <c r="C110" s="16"/>
      <c r="D110" s="16">
        <v>133485</v>
      </c>
      <c r="E110" s="16">
        <v>95329</v>
      </c>
      <c r="F110" s="23"/>
      <c r="G110" s="23">
        <f t="shared" si="5"/>
        <v>71.41551485185602</v>
      </c>
    </row>
    <row r="111" spans="1:7" ht="18.75">
      <c r="A111" s="11" t="s">
        <v>29</v>
      </c>
      <c r="B111" s="12" t="s">
        <v>138</v>
      </c>
      <c r="C111" s="13">
        <f>C114+C113</f>
        <v>180000</v>
      </c>
      <c r="D111" s="13">
        <f>D114+D113+D112</f>
        <v>101096</v>
      </c>
      <c r="E111" s="13">
        <f>E114+E113+E112</f>
        <v>300194.97</v>
      </c>
      <c r="F111" s="10">
        <f>SUM(E111/C111*100)</f>
        <v>166.77498333333332</v>
      </c>
      <c r="G111" s="23">
        <f t="shared" si="5"/>
        <v>296.94050209701663</v>
      </c>
    </row>
    <row r="112" spans="1:7" ht="37.5">
      <c r="A112" s="14" t="s">
        <v>35</v>
      </c>
      <c r="B112" s="15" t="s">
        <v>36</v>
      </c>
      <c r="C112" s="16"/>
      <c r="D112" s="16">
        <v>1596</v>
      </c>
      <c r="E112" s="16">
        <v>1596</v>
      </c>
      <c r="F112" s="23"/>
      <c r="G112" s="23">
        <f>SUM(E112/D112*100)</f>
        <v>100</v>
      </c>
    </row>
    <row r="113" spans="1:7" ht="18.75">
      <c r="A113" s="14" t="s">
        <v>87</v>
      </c>
      <c r="B113" s="15" t="s">
        <v>238</v>
      </c>
      <c r="C113" s="16"/>
      <c r="D113" s="16">
        <v>99500</v>
      </c>
      <c r="E113" s="16">
        <v>56921.7</v>
      </c>
      <c r="F113" s="23"/>
      <c r="G113" s="23">
        <f t="shared" si="5"/>
        <v>57.207738693467334</v>
      </c>
    </row>
    <row r="114" spans="1:7" ht="19.5" customHeight="1">
      <c r="A114" s="14" t="s">
        <v>97</v>
      </c>
      <c r="B114" s="15" t="s">
        <v>139</v>
      </c>
      <c r="C114" s="16">
        <v>180000</v>
      </c>
      <c r="D114" s="49"/>
      <c r="E114" s="16">
        <v>241677.27</v>
      </c>
      <c r="F114" s="23">
        <f>SUM(E114/C114*100)</f>
        <v>134.26514999999998</v>
      </c>
      <c r="G114" s="23" t="e">
        <f t="shared" si="5"/>
        <v>#DIV/0!</v>
      </c>
    </row>
    <row r="115" spans="1:7" ht="22.5" customHeight="1">
      <c r="A115" s="11" t="s">
        <v>140</v>
      </c>
      <c r="B115" s="12" t="s">
        <v>141</v>
      </c>
      <c r="C115" s="13">
        <f>SUM(C116:C118)</f>
        <v>149000</v>
      </c>
      <c r="D115" s="13">
        <f>SUM(D116:D118)</f>
        <v>76500</v>
      </c>
      <c r="E115" s="13">
        <f>SUM(E116:E118)</f>
        <v>66536.42</v>
      </c>
      <c r="F115" s="10">
        <f aca="true" t="shared" si="6" ref="F115:F126">SUM(E115/C115*100)</f>
        <v>44.65531543624161</v>
      </c>
      <c r="G115" s="10">
        <f t="shared" si="5"/>
        <v>86.97571241830066</v>
      </c>
    </row>
    <row r="116" spans="1:7" ht="17.25" customHeight="1">
      <c r="A116" s="14" t="s">
        <v>142</v>
      </c>
      <c r="B116" s="15" t="s">
        <v>109</v>
      </c>
      <c r="C116" s="16">
        <v>80300</v>
      </c>
      <c r="D116" s="16">
        <v>57000</v>
      </c>
      <c r="E116" s="16">
        <v>26239</v>
      </c>
      <c r="F116" s="23">
        <f t="shared" si="6"/>
        <v>32.676214196762146</v>
      </c>
      <c r="G116" s="23">
        <f t="shared" si="5"/>
        <v>46.03333333333333</v>
      </c>
    </row>
    <row r="117" spans="1:7" ht="22.5" customHeight="1">
      <c r="A117" s="14" t="s">
        <v>143</v>
      </c>
      <c r="B117" s="15" t="s">
        <v>111</v>
      </c>
      <c r="C117" s="16">
        <v>28600</v>
      </c>
      <c r="D117" s="16">
        <v>15000</v>
      </c>
      <c r="E117" s="16">
        <v>4476.1</v>
      </c>
      <c r="F117" s="23">
        <f t="shared" si="6"/>
        <v>15.650699300699303</v>
      </c>
      <c r="G117" s="23">
        <f t="shared" si="5"/>
        <v>29.84066666666667</v>
      </c>
    </row>
    <row r="118" spans="1:7" ht="21.75" customHeight="1">
      <c r="A118" s="14" t="s">
        <v>144</v>
      </c>
      <c r="B118" s="15" t="s">
        <v>112</v>
      </c>
      <c r="C118" s="16">
        <v>40100</v>
      </c>
      <c r="D118" s="16">
        <v>4500</v>
      </c>
      <c r="E118" s="16">
        <v>35821.32</v>
      </c>
      <c r="F118" s="23">
        <f t="shared" si="6"/>
        <v>89.32997506234413</v>
      </c>
      <c r="G118" s="23">
        <f t="shared" si="5"/>
        <v>796.0293333333334</v>
      </c>
    </row>
    <row r="119" spans="1:7" ht="24" customHeight="1">
      <c r="A119" s="28" t="s">
        <v>145</v>
      </c>
      <c r="B119" s="29" t="s">
        <v>146</v>
      </c>
      <c r="C119" s="30">
        <f>C120+C121</f>
        <v>8158500</v>
      </c>
      <c r="D119" s="30">
        <f>D120+D121</f>
        <v>8522106.83</v>
      </c>
      <c r="E119" s="30">
        <f>E120+E121</f>
        <v>8522106.83</v>
      </c>
      <c r="F119" s="10">
        <f t="shared" si="6"/>
        <v>104.45678531592817</v>
      </c>
      <c r="G119" s="10">
        <f t="shared" si="5"/>
        <v>100</v>
      </c>
    </row>
    <row r="120" spans="1:7" ht="24" customHeight="1">
      <c r="A120" s="14" t="s">
        <v>147</v>
      </c>
      <c r="B120" s="15" t="s">
        <v>148</v>
      </c>
      <c r="C120" s="16"/>
      <c r="D120" s="16">
        <v>58935.08</v>
      </c>
      <c r="E120" s="16">
        <v>58935.08</v>
      </c>
      <c r="F120" s="23"/>
      <c r="G120" s="23">
        <f t="shared" si="5"/>
        <v>100</v>
      </c>
    </row>
    <row r="121" spans="1:8" ht="20.25" customHeight="1">
      <c r="A121" s="14" t="s">
        <v>149</v>
      </c>
      <c r="B121" s="15" t="s">
        <v>150</v>
      </c>
      <c r="C121" s="16">
        <v>8158500</v>
      </c>
      <c r="D121" s="16">
        <v>8463171.75</v>
      </c>
      <c r="E121" s="16">
        <v>8463171.75</v>
      </c>
      <c r="F121" s="23">
        <f t="shared" si="6"/>
        <v>103.73440889869461</v>
      </c>
      <c r="G121" s="23">
        <f t="shared" si="5"/>
        <v>100</v>
      </c>
      <c r="H121" s="39">
        <v>7</v>
      </c>
    </row>
    <row r="122" spans="1:249" s="52" customFormat="1" ht="24" customHeight="1">
      <c r="A122" s="111" t="s">
        <v>262</v>
      </c>
      <c r="B122" s="112" t="s">
        <v>263</v>
      </c>
      <c r="C122" s="13"/>
      <c r="D122" s="13">
        <f>D123</f>
        <v>773100</v>
      </c>
      <c r="E122" s="13">
        <f>E123</f>
        <v>276652.6</v>
      </c>
      <c r="F122" s="10"/>
      <c r="G122" s="23">
        <f t="shared" si="5"/>
        <v>35.78484025352477</v>
      </c>
      <c r="H122" s="105"/>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row>
    <row r="123" spans="1:7" ht="20.25" customHeight="1">
      <c r="A123" s="14" t="s">
        <v>239</v>
      </c>
      <c r="B123" s="15" t="s">
        <v>240</v>
      </c>
      <c r="C123" s="16"/>
      <c r="D123" s="16">
        <v>773100</v>
      </c>
      <c r="E123" s="16">
        <v>276652.6</v>
      </c>
      <c r="F123" s="23"/>
      <c r="G123" s="23">
        <f t="shared" si="5"/>
        <v>35.78484025352477</v>
      </c>
    </row>
    <row r="124" spans="1:7" ht="20.25" customHeight="1">
      <c r="A124" s="11" t="s">
        <v>201</v>
      </c>
      <c r="B124" s="12" t="s">
        <v>202</v>
      </c>
      <c r="C124" s="13"/>
      <c r="D124" s="13">
        <v>591312.61</v>
      </c>
      <c r="E124" s="13">
        <v>491512.61</v>
      </c>
      <c r="F124" s="10"/>
      <c r="G124" s="10">
        <f t="shared" si="5"/>
        <v>83.1222946522314</v>
      </c>
    </row>
    <row r="125" spans="1:7" ht="20.25" customHeight="1">
      <c r="A125" s="11"/>
      <c r="B125" s="12" t="s">
        <v>266</v>
      </c>
      <c r="C125" s="13">
        <f>C103+C104+C107+C111+C115+C119+C122+C124</f>
        <v>10897000</v>
      </c>
      <c r="D125" s="13">
        <f>D103+D104+D107+D111+D115+D119+D122+D124</f>
        <v>10699972.44</v>
      </c>
      <c r="E125" s="13">
        <f>E103+E104+E107+E111+E115+E119+E122+E124</f>
        <v>14550695.639999999</v>
      </c>
      <c r="F125" s="23">
        <f>SUM(E125/C125*100)</f>
        <v>133.52937175369365</v>
      </c>
      <c r="G125" s="23">
        <f>SUM(E125/D125*100)</f>
        <v>135.98815998445693</v>
      </c>
    </row>
    <row r="126" spans="1:7" ht="35.25" customHeight="1">
      <c r="A126" s="14" t="s">
        <v>198</v>
      </c>
      <c r="B126" s="15" t="s">
        <v>199</v>
      </c>
      <c r="C126" s="16">
        <v>1136100</v>
      </c>
      <c r="D126" s="16">
        <v>1136100</v>
      </c>
      <c r="E126" s="16">
        <v>859447.4</v>
      </c>
      <c r="F126" s="23">
        <f t="shared" si="6"/>
        <v>75.64892174984597</v>
      </c>
      <c r="G126" s="23">
        <f t="shared" si="5"/>
        <v>75.64892174984597</v>
      </c>
    </row>
    <row r="127" spans="1:7" ht="18" customHeight="1">
      <c r="A127" s="14" t="s">
        <v>185</v>
      </c>
      <c r="B127" s="15" t="s">
        <v>170</v>
      </c>
      <c r="C127" s="16"/>
      <c r="D127" s="16">
        <v>3546345.22</v>
      </c>
      <c r="E127" s="16">
        <v>3229500</v>
      </c>
      <c r="F127" s="23"/>
      <c r="G127" s="23">
        <f t="shared" si="5"/>
        <v>91.06558441594696</v>
      </c>
    </row>
    <row r="128" spans="1:9" ht="18.75">
      <c r="A128" s="26"/>
      <c r="B128" s="12" t="s">
        <v>267</v>
      </c>
      <c r="C128" s="13">
        <f>C125+C126+C127</f>
        <v>12033100</v>
      </c>
      <c r="D128" s="13">
        <f>D125+D126+D127</f>
        <v>15382417.66</v>
      </c>
      <c r="E128" s="13">
        <f>E125+E126+E127</f>
        <v>18639643.04</v>
      </c>
      <c r="F128" s="10">
        <f>SUM(E128/C128*100)</f>
        <v>154.90308432573482</v>
      </c>
      <c r="G128" s="10">
        <f t="shared" si="5"/>
        <v>121.17498986176922</v>
      </c>
      <c r="I128" s="43"/>
    </row>
    <row r="129" spans="1:7" ht="18.75">
      <c r="A129" s="26"/>
      <c r="B129" s="12" t="s">
        <v>151</v>
      </c>
      <c r="C129" s="13">
        <f>C130+C131</f>
        <v>0</v>
      </c>
      <c r="D129" s="13">
        <f>D130+D131</f>
        <v>0</v>
      </c>
      <c r="E129" s="13">
        <f>E130+E131</f>
        <v>0</v>
      </c>
      <c r="F129" s="10">
        <v>0</v>
      </c>
      <c r="G129" s="10">
        <v>0</v>
      </c>
    </row>
    <row r="130" spans="1:7" ht="21" customHeight="1">
      <c r="A130" s="26">
        <v>250911</v>
      </c>
      <c r="B130" s="15" t="s">
        <v>133</v>
      </c>
      <c r="C130" s="48">
        <v>90000</v>
      </c>
      <c r="D130" s="38">
        <v>90000</v>
      </c>
      <c r="E130" s="16">
        <v>90000</v>
      </c>
      <c r="F130" s="23">
        <f>SUM(E130/C130*100)</f>
        <v>100</v>
      </c>
      <c r="G130" s="23">
        <f>SUM(E130/D130*100)</f>
        <v>100</v>
      </c>
    </row>
    <row r="131" spans="1:7" ht="20.25" customHeight="1">
      <c r="A131" s="26">
        <v>250912</v>
      </c>
      <c r="B131" s="15" t="s">
        <v>152</v>
      </c>
      <c r="C131" s="48">
        <v>-90000</v>
      </c>
      <c r="D131" s="38">
        <v>-90000</v>
      </c>
      <c r="E131" s="16">
        <v>-90000</v>
      </c>
      <c r="F131" s="23">
        <f>SUM(E131/C131*100)</f>
        <v>100</v>
      </c>
      <c r="G131" s="23">
        <f>SUM(E131/D131*100)</f>
        <v>100</v>
      </c>
    </row>
    <row r="132" spans="1:7" ht="20.25" customHeight="1">
      <c r="A132" s="31"/>
      <c r="B132" s="115" t="s">
        <v>153</v>
      </c>
      <c r="C132" s="13">
        <f>C98+C128</f>
        <v>155704799</v>
      </c>
      <c r="D132" s="13">
        <f>D98+D128</f>
        <v>189529061.65</v>
      </c>
      <c r="E132" s="13">
        <f>E98+E128</f>
        <v>187890091.64999998</v>
      </c>
      <c r="F132" s="10">
        <f>SUM(E132/C132*100)</f>
        <v>120.6707133349178</v>
      </c>
      <c r="G132" s="10">
        <f t="shared" si="5"/>
        <v>99.1352407985712</v>
      </c>
    </row>
    <row r="133" spans="1:6" ht="0.75" customHeight="1">
      <c r="A133" s="32"/>
      <c r="B133" s="33"/>
      <c r="C133" s="36"/>
      <c r="D133" s="34"/>
      <c r="E133" s="34"/>
      <c r="F133" s="34"/>
    </row>
    <row r="134" spans="2:5" ht="77.25" customHeight="1">
      <c r="B134" s="54" t="s">
        <v>265</v>
      </c>
      <c r="C134" s="36"/>
      <c r="D134" s="123" t="s">
        <v>272</v>
      </c>
      <c r="E134" s="3"/>
    </row>
    <row r="135" spans="2:5" ht="18.75">
      <c r="B135" s="55" t="s">
        <v>264</v>
      </c>
      <c r="C135" s="36"/>
      <c r="D135" s="52"/>
      <c r="E135" s="3"/>
    </row>
    <row r="136" spans="2:5" ht="18.75">
      <c r="B136" s="55"/>
      <c r="C136" s="36"/>
      <c r="D136" s="52"/>
      <c r="E136" s="3"/>
    </row>
    <row r="137" spans="2:5" ht="18.75">
      <c r="B137" s="55"/>
      <c r="C137" s="36"/>
      <c r="D137" s="52"/>
      <c r="E137" s="3"/>
    </row>
    <row r="138" spans="2:5" ht="18.75">
      <c r="B138" s="55"/>
      <c r="C138" s="36"/>
      <c r="D138" s="52"/>
      <c r="E138" s="3"/>
    </row>
    <row r="139" spans="2:5" ht="18.75">
      <c r="B139" s="55"/>
      <c r="C139" s="36"/>
      <c r="D139" s="52"/>
      <c r="E139" s="3"/>
    </row>
    <row r="140" spans="2:5" ht="18.75">
      <c r="B140" s="55"/>
      <c r="C140" s="36"/>
      <c r="D140" s="52"/>
      <c r="E140" s="3"/>
    </row>
    <row r="141" spans="2:5" ht="18.75">
      <c r="B141" s="55"/>
      <c r="C141" s="36"/>
      <c r="D141" s="52"/>
      <c r="E141" s="3"/>
    </row>
    <row r="142" spans="2:5" ht="18.75">
      <c r="B142" s="55"/>
      <c r="C142" s="36"/>
      <c r="D142" s="52"/>
      <c r="E142" s="3"/>
    </row>
    <row r="143" spans="2:5" ht="18.75">
      <c r="B143" s="55"/>
      <c r="C143" s="36"/>
      <c r="D143" s="52"/>
      <c r="E143" s="3"/>
    </row>
    <row r="144" spans="2:5" ht="18.75">
      <c r="B144" s="55"/>
      <c r="C144" s="36"/>
      <c r="D144" s="52"/>
      <c r="E144" s="3"/>
    </row>
    <row r="145" spans="2:5" ht="18.75">
      <c r="B145" s="55"/>
      <c r="C145" s="36"/>
      <c r="D145" s="52"/>
      <c r="E145" s="3"/>
    </row>
    <row r="146" spans="2:5" ht="18.75">
      <c r="B146" s="55"/>
      <c r="C146" s="36"/>
      <c r="D146" s="52"/>
      <c r="E146" s="3"/>
    </row>
    <row r="147" spans="2:5" ht="18.75">
      <c r="B147" s="55"/>
      <c r="C147" s="36"/>
      <c r="D147" s="52"/>
      <c r="E147" s="3"/>
    </row>
    <row r="148" spans="2:5" ht="18.75">
      <c r="B148" s="55"/>
      <c r="C148" s="36"/>
      <c r="D148" s="52"/>
      <c r="E148" s="3"/>
    </row>
    <row r="149" spans="2:5" ht="18.75">
      <c r="B149" s="55"/>
      <c r="C149" s="36"/>
      <c r="D149" s="52"/>
      <c r="E149" s="3"/>
    </row>
    <row r="150" spans="2:5" ht="18.75">
      <c r="B150" s="55"/>
      <c r="C150" s="36"/>
      <c r="D150" s="52"/>
      <c r="E150" s="3"/>
    </row>
    <row r="151" spans="2:5" ht="18.75">
      <c r="B151" s="55"/>
      <c r="C151" s="36"/>
      <c r="D151" s="52"/>
      <c r="E151" s="3"/>
    </row>
    <row r="152" spans="2:5" ht="18.75">
      <c r="B152" s="55"/>
      <c r="C152" s="36"/>
      <c r="D152" s="52"/>
      <c r="E152" s="3"/>
    </row>
    <row r="153" spans="2:5" ht="18.75">
      <c r="B153" s="55"/>
      <c r="C153" s="36"/>
      <c r="D153" s="52"/>
      <c r="E153" s="3"/>
    </row>
    <row r="154" spans="2:5" ht="18.75">
      <c r="B154" s="55"/>
      <c r="C154" s="36"/>
      <c r="D154" s="52"/>
      <c r="E154" s="3"/>
    </row>
    <row r="155" spans="2:5" ht="18.75">
      <c r="B155" s="55"/>
      <c r="C155" s="36"/>
      <c r="D155" s="52"/>
      <c r="E155" s="3"/>
    </row>
    <row r="156" spans="2:5" ht="18.75">
      <c r="B156" s="55"/>
      <c r="C156" s="36"/>
      <c r="D156" s="52"/>
      <c r="E156" s="3"/>
    </row>
    <row r="157" spans="2:5" ht="18.75">
      <c r="B157" s="55"/>
      <c r="C157" s="36"/>
      <c r="D157" s="52"/>
      <c r="E157" s="3"/>
    </row>
    <row r="158" spans="2:5" ht="18.75">
      <c r="B158" s="55"/>
      <c r="C158" s="36"/>
      <c r="D158" s="52"/>
      <c r="E158" s="3"/>
    </row>
    <row r="159" spans="2:5" ht="18.75">
      <c r="B159" s="55"/>
      <c r="C159" s="36"/>
      <c r="D159" s="52"/>
      <c r="E159" s="3"/>
    </row>
    <row r="160" spans="2:5" ht="18.75">
      <c r="B160" s="55"/>
      <c r="C160" s="36"/>
      <c r="D160" s="52"/>
      <c r="E160" s="3"/>
    </row>
    <row r="161" spans="2:5" ht="18.75">
      <c r="B161" s="55"/>
      <c r="C161" s="36"/>
      <c r="D161" s="52"/>
      <c r="E161" s="3"/>
    </row>
    <row r="162" spans="2:5" ht="18.75">
      <c r="B162" s="55"/>
      <c r="C162" s="36"/>
      <c r="D162" s="52"/>
      <c r="E162" s="3"/>
    </row>
    <row r="163" spans="2:5" ht="18.75">
      <c r="B163" s="55"/>
      <c r="C163" s="36"/>
      <c r="D163" s="52"/>
      <c r="E163" s="3"/>
    </row>
    <row r="164" spans="2:5" ht="18.75">
      <c r="B164" s="55"/>
      <c r="C164" s="36"/>
      <c r="D164" s="52"/>
      <c r="E164" s="3"/>
    </row>
    <row r="165" spans="2:5" ht="18.75">
      <c r="B165" s="55"/>
      <c r="C165" s="36"/>
      <c r="D165" s="52"/>
      <c r="E165" s="3"/>
    </row>
    <row r="166" spans="2:5" ht="18.75">
      <c r="B166" s="55"/>
      <c r="C166" s="36"/>
      <c r="D166" s="52"/>
      <c r="E166" s="3"/>
    </row>
    <row r="167" spans="2:5" ht="18.75">
      <c r="B167" s="55"/>
      <c r="C167" s="36"/>
      <c r="D167" s="52"/>
      <c r="E167" s="3"/>
    </row>
    <row r="168" spans="3:8" ht="18.75">
      <c r="C168" s="36"/>
      <c r="H168" s="39">
        <v>8</v>
      </c>
    </row>
    <row r="169" spans="3:4" ht="15.75">
      <c r="C169" s="37"/>
      <c r="D169" s="37"/>
    </row>
    <row r="170" ht="15.75">
      <c r="D170" s="57"/>
    </row>
    <row r="171" spans="3:6" ht="18.75">
      <c r="C171" s="1" t="s">
        <v>231</v>
      </c>
      <c r="D171" s="53">
        <f>C7+C19+C21+C22+C23+C24+C25+C26+C27+C28+C29+C30+C31+C32+C33+C34+C35+C36+C37+C38+C39+C40+C41+C42+C43+C44+C45+C46+C48+C58+C62+C78+C80</f>
        <v>48008700</v>
      </c>
      <c r="E171" s="53">
        <f>D7+D19+D21+D22+D23+D24+D25+D26+D27+D28+D29+D30+D31+D32+D33+D34+D35+D36+D37+D38+D39+D40+D41+D42+D43+D44+D45+D46+D48+D58+D62+D78+D80</f>
        <v>52162685.74</v>
      </c>
      <c r="F171" s="53">
        <f>E7+E19+E21+E22+E23+E24+E25+E26+E27+E28+E29+E30+E31+E32+E33+E34+E35+E36+E37+E38+E39+E40+E41+E42+E43+E44+E45+E46+E48+E58+E62+E78+E80</f>
        <v>51440093.08</v>
      </c>
    </row>
    <row r="172" spans="5:6" ht="15.75">
      <c r="E172" s="35"/>
      <c r="F172" s="35"/>
    </row>
    <row r="173" spans="2:4" ht="15.75">
      <c r="B173" s="4" t="s">
        <v>154</v>
      </c>
      <c r="C173" s="37"/>
      <c r="D173" s="37"/>
    </row>
    <row r="175" spans="4:7" ht="15.75">
      <c r="D175" s="35"/>
      <c r="E175" s="35"/>
      <c r="F175" s="35"/>
      <c r="G175" s="35"/>
    </row>
    <row r="176" spans="4:5" ht="15.75">
      <c r="D176" s="35"/>
      <c r="E176" s="35"/>
    </row>
    <row r="179" spans="4:6" ht="15.75">
      <c r="D179" s="35"/>
      <c r="E179" s="35"/>
      <c r="F179" s="35"/>
    </row>
    <row r="181" spans="3:6" ht="15.75">
      <c r="C181" s="1" t="s">
        <v>232</v>
      </c>
      <c r="D181" s="35">
        <f>C90-D171</f>
        <v>90581537</v>
      </c>
      <c r="E181" s="35">
        <f>D90-E171</f>
        <v>113199625.25</v>
      </c>
      <c r="F181" s="35">
        <f>E90-F171</f>
        <v>109558322.52999999</v>
      </c>
    </row>
  </sheetData>
  <sheetProtection/>
  <mergeCells count="3">
    <mergeCell ref="A2:G2"/>
    <mergeCell ref="A3:G3"/>
    <mergeCell ref="A102:G102"/>
  </mergeCells>
  <printOptions/>
  <pageMargins left="0.7874015748031497" right="0.3937007874015748" top="0.3937007874015748" bottom="0.35" header="0.31496062992125984" footer="0.35433070866141736"/>
  <pageSetup horizontalDpi="600" verticalDpi="600" orientation="landscape" paperSize="9" scale="47" r:id="rId3"/>
  <rowBreaks count="3" manualBreakCount="3">
    <brk id="31" max="7" man="1"/>
    <brk id="72" max="7" man="1"/>
    <brk id="12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u252113</cp:lastModifiedBy>
  <cp:lastPrinted>2013-02-25T10:38:19Z</cp:lastPrinted>
  <dcterms:created xsi:type="dcterms:W3CDTF">2002-12-06T14:14:06Z</dcterms:created>
  <dcterms:modified xsi:type="dcterms:W3CDTF">2013-02-25T10:38:20Z</dcterms:modified>
  <cp:category/>
  <cp:version/>
  <cp:contentType/>
  <cp:contentStatus/>
</cp:coreProperties>
</file>